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61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<sst xmlns="http://schemas.openxmlformats.org/spreadsheetml/2006/main" count="79" uniqueCount="70">
  <si>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</si>
  <si>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</si>
  <si>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</si>
  <si>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</si>
  <si>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</si>
  <si>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</si>
  <si>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</si>
  <si>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</si>
  <si>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</si>
  <si>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</si>
  <si>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</si>
  <si>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</si>
  <si>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</si>
  <si>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</si>
  <si>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</si>
  <si>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</si>
  <si>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</si>
  <si>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</si>
  <si>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</si>
  <si>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</si>
  <si>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</si>
  <si>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</si>
  <si>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</si>
  <si>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</si>
  <si>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</si>
  <si>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</si>
  <si>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</si>
  <si>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</si>
  <si>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</si>
  <si>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</si>
  <si>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Культура, кинематография и средства массовой информации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</si>
  <si>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</si>
  <si>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</si>
  <si>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</si>
  <si>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</si>
  <si>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</si>
  <si>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</si>
  <si>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</si>
  <si>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</si>
  <si>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</si>
  <si>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Земельный налог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</si>
  <si>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</si>
  <si>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</si>
  <si>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</si>
  <si>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Поступило</t>
  </si>
  <si>
    <t>Межбюджетные трансферты</t>
  </si>
  <si>
    <t>2011г.</t>
  </si>
  <si>
    <t>Отклонение</t>
  </si>
  <si>
    <t>(+.-)</t>
  </si>
  <si>
    <t>Физическая культура и спорт</t>
  </si>
  <si>
    <t>Обслуживание муниципального долга</t>
  </si>
  <si>
    <t xml:space="preserve">           АНАЛИЗ  ИСПОЛНЕНИЯ БЮДЖЕТА ГОРОДА ШУМЕРЛЯ</t>
  </si>
  <si>
    <t>2012 г.</t>
  </si>
  <si>
    <t>Доходы от реализации имущества</t>
  </si>
  <si>
    <t>Доходы от продажи земельных участков</t>
  </si>
  <si>
    <t>Субвенции</t>
  </si>
  <si>
    <t xml:space="preserve">Субсидии </t>
  </si>
  <si>
    <t>Иные м/б трансферты</t>
  </si>
  <si>
    <t>Единый сельхозналог</t>
  </si>
  <si>
    <t>Возврат остатков субсидий, субвенций и иных м/б трансф</t>
  </si>
  <si>
    <t xml:space="preserve">  Здравоохранение </t>
  </si>
  <si>
    <t xml:space="preserve">Прочие безвозмездные поступления от государственных(муниципальных организаций в бюджеты городских округов) </t>
  </si>
  <si>
    <t xml:space="preserve">  Образование </t>
  </si>
  <si>
    <t>ЗАДОЛЖЕННОСТЬ И ПЕРЕРАСЧЕТЫ ПО ОТМЕНЕННЫМ</t>
  </si>
  <si>
    <t>НА 01.06.2012 Г. В СРАВНЕНИИ С СООТВЕТСТВУЮЩИМ ПЕРИОДОМ ПРОШЛОГО ГОДА</t>
  </si>
  <si>
    <t>на 01.06.</t>
  </si>
  <si>
    <t>01.06.</t>
  </si>
  <si>
    <t>НАЛОГИ,СБОРЫ ЗА ПОЛЬЗОВАНИЕ ПРИР.РЕСУРСАМИ</t>
  </si>
  <si>
    <t>на 01.06.2011</t>
  </si>
  <si>
    <t>на 01.06.2012г.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</si>
</sst>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  <numFmt numFmtId="173" formatCode="_-* #,##0.0_р_._-;\-* #,##0.0_р_._-;_-* &quot;-&quot;?_р_._-;_-@_-"/>
  </numFmts>
  <fonts count="57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17" fillId="0" borderId="11" xfId="0" applyFont="1" applyBorder="1" applyAlignment="1" applyProtection="1">
      <alignment horizontal="left"/>
      <protection/>
    </xf>
    <xf numFmtId="0" fontId="17" fillId="0" borderId="12" xfId="0" applyFont="1" applyBorder="1" applyAlignment="1" applyProtection="1">
      <alignment horizontal="left"/>
      <protection/>
    </xf>
    <xf numFmtId="0" fontId="17" fillId="0" borderId="13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170" fontId="17" fillId="33" borderId="0" xfId="60" applyNumberFormat="1" applyFont="1" applyFill="1" applyBorder="1" applyAlignment="1" applyProtection="1">
      <alignment horizontal="right" vertical="top" shrinkToFit="1"/>
      <protection/>
    </xf>
    <xf numFmtId="170" fontId="17" fillId="33" borderId="0" xfId="0" applyNumberFormat="1" applyFont="1" applyFill="1" applyBorder="1" applyAlignment="1">
      <alignment horizontal="right" vertical="top" shrinkToFit="1"/>
    </xf>
    <xf numFmtId="170" fontId="18" fillId="33" borderId="0" xfId="0" applyNumberFormat="1" applyFont="1" applyFill="1" applyBorder="1" applyAlignment="1">
      <alignment horizontal="right" vertical="top" shrinkToFit="1"/>
    </xf>
    <xf numFmtId="171" fontId="1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170" fontId="17" fillId="33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33" borderId="0" xfId="0" applyFont="1" applyFill="1" applyBorder="1" applyAlignment="1">
      <alignment vertical="top" wrapText="1"/>
    </xf>
    <xf numFmtId="0" fontId="17" fillId="0" borderId="14" xfId="0" applyFont="1" applyBorder="1" applyAlignment="1" applyProtection="1">
      <alignment horizontal="left"/>
      <protection/>
    </xf>
    <xf numFmtId="0" fontId="17" fillId="0" borderId="14" xfId="0" applyFont="1" applyBorder="1" applyAlignment="1">
      <alignment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2" xfId="0" applyFont="1" applyBorder="1" applyAlignment="1" applyProtection="1">
      <alignment horizontal="left" wrapText="1"/>
      <protection/>
    </xf>
    <xf numFmtId="0" fontId="17" fillId="0" borderId="13" xfId="0" applyFont="1" applyBorder="1" applyAlignment="1" applyProtection="1">
      <alignment horizontal="left" wrapText="1"/>
      <protection/>
    </xf>
    <xf numFmtId="0" fontId="21" fillId="0" borderId="0" xfId="0" applyFont="1" applyBorder="1" applyAlignment="1">
      <alignment horizontal="center" wrapText="1"/>
    </xf>
    <xf numFmtId="0" fontId="18" fillId="33" borderId="0" xfId="0" applyFont="1" applyFill="1" applyAlignment="1">
      <alignment wrapText="1"/>
    </xf>
    <xf numFmtId="0" fontId="20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0" borderId="0" xfId="0" applyFont="1" applyAlignment="1">
      <alignment horizontal="right"/>
    </xf>
    <xf numFmtId="169" fontId="22" fillId="33" borderId="0" xfId="0" applyNumberFormat="1" applyFont="1" applyFill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0" fontId="17" fillId="0" borderId="15" xfId="0" applyFont="1" applyBorder="1" applyAlignment="1" applyProtection="1">
      <alignment horizontal="left"/>
      <protection/>
    </xf>
    <xf numFmtId="170" fontId="17" fillId="33" borderId="0" xfId="0" applyNumberFormat="1" applyFont="1" applyFill="1" applyBorder="1" applyAlignment="1">
      <alignment/>
    </xf>
    <xf numFmtId="0" fontId="17" fillId="0" borderId="16" xfId="0" applyFont="1" applyBorder="1" applyAlignment="1" applyProtection="1">
      <alignment horizontal="left"/>
      <protection/>
    </xf>
    <xf numFmtId="0" fontId="17" fillId="0" borderId="15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169" fontId="0" fillId="0" borderId="0" xfId="0" applyNumberFormat="1" applyBorder="1" applyAlignment="1">
      <alignment wrapText="1"/>
    </xf>
    <xf numFmtId="169" fontId="13" fillId="0" borderId="0" xfId="0" applyNumberFormat="1" applyFont="1" applyBorder="1" applyAlignment="1">
      <alignment wrapText="1"/>
    </xf>
    <xf numFmtId="0" fontId="17" fillId="0" borderId="17" xfId="0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 wrapText="1"/>
    </xf>
    <xf numFmtId="0" fontId="17" fillId="0" borderId="14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0" fontId="0" fillId="0" borderId="16" xfId="0" applyBorder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8" xfId="0" applyFont="1" applyBorder="1" applyAlignment="1" applyProtection="1">
      <alignment horizontal="center"/>
      <protection/>
    </xf>
    <xf numFmtId="0" fontId="17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17" fillId="0" borderId="0" xfId="0" applyFont="1" applyAlignment="1" applyProtection="1">
      <alignment horizontal="left" wrapText="1"/>
      <protection/>
    </xf>
    <xf numFmtId="169" fontId="17" fillId="0" borderId="0" xfId="0" applyNumberFormat="1" applyFont="1" applyBorder="1" applyAlignment="1" applyProtection="1">
      <alignment horizontal="right"/>
      <protection/>
    </xf>
    <xf numFmtId="169" fontId="22" fillId="33" borderId="0" xfId="0" applyNumberFormat="1" applyFont="1" applyFill="1" applyBorder="1" applyAlignment="1" applyProtection="1">
      <alignment horizontal="right"/>
      <protection/>
    </xf>
    <xf numFmtId="169" fontId="17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169" fontId="0" fillId="0" borderId="0" xfId="0" applyNumberFormat="1" applyFont="1" applyBorder="1" applyAlignment="1">
      <alignment wrapText="1"/>
    </xf>
    <xf numFmtId="0" fontId="2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view="pageBreakPreview" zoomScaleSheetLayoutView="100" zoomScalePageLayoutView="0" workbookViewId="0" topLeftCell="A34">
      <selection activeCell="B38" sqref="B38"/>
    </sheetView>
  </sheetViews>
  <sheetFormatPr defaultColWidth="9.00390625" defaultRowHeight="12.75"/>
  <cols>
    <col min="1" max="1" width="50.375" style="3" customWidth="1"/>
    <col min="2" max="3" width="15.125" style="1" customWidth="1"/>
    <col min="4" max="4" width="15.75390625" style="3" customWidth="1"/>
    <col min="5" max="5" width="12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2.75">
      <c r="A1" s="110" t="s">
        <v>51</v>
      </c>
      <c r="B1" s="110"/>
      <c r="C1" s="110"/>
      <c r="D1" s="110"/>
    </row>
    <row r="2" spans="1:4" ht="12.75">
      <c r="A2" s="110" t="s">
        <v>64</v>
      </c>
      <c r="B2" s="110"/>
      <c r="C2" s="110"/>
      <c r="D2" s="110"/>
    </row>
    <row r="3" spans="1:4" ht="12.75">
      <c r="A3"/>
      <c r="B3" s="48"/>
      <c r="C3" s="48"/>
      <c r="D3" s="48"/>
    </row>
    <row r="4" spans="1:7" ht="14.25">
      <c r="A4" s="47" t="s">
        <v>0</v>
      </c>
      <c r="B4" s="47"/>
      <c r="C4" s="47"/>
      <c r="D4" s="47"/>
      <c r="E4" s="11"/>
      <c r="F4" s="4"/>
      <c r="G4" s="12"/>
    </row>
    <row r="5" spans="1:5" ht="12.75">
      <c r="A5" s="49"/>
      <c r="B5" s="94" t="s">
        <v>44</v>
      </c>
      <c r="C5" s="94" t="s">
        <v>44</v>
      </c>
      <c r="D5" s="95" t="s">
        <v>2</v>
      </c>
      <c r="E5" s="96" t="s">
        <v>47</v>
      </c>
    </row>
    <row r="6" spans="1:5" ht="12.75" customHeight="1">
      <c r="A6" s="51" t="s">
        <v>3</v>
      </c>
      <c r="B6" s="97" t="s">
        <v>65</v>
      </c>
      <c r="C6" s="97" t="s">
        <v>66</v>
      </c>
      <c r="D6" s="98" t="s">
        <v>4</v>
      </c>
      <c r="E6" s="99" t="s">
        <v>48</v>
      </c>
    </row>
    <row r="7" spans="1:5" ht="12.75">
      <c r="A7" s="51" t="s">
        <v>5</v>
      </c>
      <c r="B7" s="100" t="s">
        <v>46</v>
      </c>
      <c r="C7" s="100" t="s">
        <v>52</v>
      </c>
      <c r="D7" s="98"/>
      <c r="E7" s="99"/>
    </row>
    <row r="8" spans="1:5" ht="12.75">
      <c r="A8" s="52"/>
      <c r="B8" s="101"/>
      <c r="C8" s="101"/>
      <c r="D8" s="102"/>
      <c r="E8" s="103"/>
    </row>
    <row r="9" spans="1:4" ht="12.75">
      <c r="A9" s="53"/>
      <c r="B9" s="54"/>
      <c r="C9" s="54"/>
      <c r="D9" s="54"/>
    </row>
    <row r="10" spans="1:5" ht="15">
      <c r="A10" s="69" t="s">
        <v>6</v>
      </c>
      <c r="B10" s="55">
        <f>+B11+B13+B17+B21+B23</f>
        <v>41967.1</v>
      </c>
      <c r="C10" s="55">
        <f>+C11+C13+C17+C20+C21+C23</f>
        <v>42605.299999999996</v>
      </c>
      <c r="D10" s="55">
        <f>+C10/B10*100</f>
        <v>101.52071503630225</v>
      </c>
      <c r="E10" s="93">
        <f>+C10-B10</f>
        <v>638.1999999999971</v>
      </c>
    </row>
    <row r="11" spans="1:5" ht="14.25">
      <c r="A11" s="65" t="s">
        <v>7</v>
      </c>
      <c r="B11" s="58">
        <f>(+B12)</f>
        <v>22949.4</v>
      </c>
      <c r="C11" s="58">
        <f>(+C12)</f>
        <v>23739.1</v>
      </c>
      <c r="D11" s="56">
        <f aca="true" t="shared" si="0" ref="D11:D21">+C11/B11*100</f>
        <v>103.44104856771854</v>
      </c>
      <c r="E11" s="92">
        <f aca="true" t="shared" si="1" ref="E11:E69">+C11-B11</f>
        <v>789.6999999999971</v>
      </c>
    </row>
    <row r="12" spans="1:5" ht="14.25">
      <c r="A12" s="65" t="s">
        <v>8</v>
      </c>
      <c r="B12" s="58">
        <v>22949.4</v>
      </c>
      <c r="C12" s="58">
        <v>23739.1</v>
      </c>
      <c r="D12" s="56">
        <f t="shared" si="0"/>
        <v>103.44104856771854</v>
      </c>
      <c r="E12" s="92">
        <f t="shared" si="1"/>
        <v>789.6999999999971</v>
      </c>
    </row>
    <row r="13" spans="1:5" s="6" customFormat="1" ht="15">
      <c r="A13" s="65" t="s">
        <v>9</v>
      </c>
      <c r="B13" s="58">
        <f>+B15+B16</f>
        <v>10445.1</v>
      </c>
      <c r="C13" s="58">
        <f>C15+C16</f>
        <v>11661.599999999999</v>
      </c>
      <c r="D13" s="56">
        <f t="shared" si="0"/>
        <v>111.64660941494095</v>
      </c>
      <c r="E13" s="92">
        <f t="shared" si="1"/>
        <v>1216.4999999999982</v>
      </c>
    </row>
    <row r="14" spans="1:5" ht="14.25">
      <c r="A14" s="65" t="s">
        <v>10</v>
      </c>
      <c r="B14" s="82"/>
      <c r="C14" s="82"/>
      <c r="D14" s="56"/>
      <c r="E14" s="92"/>
    </row>
    <row r="15" spans="1:5" ht="14.25">
      <c r="A15" s="65" t="s">
        <v>11</v>
      </c>
      <c r="B15" s="58">
        <v>10426.5</v>
      </c>
      <c r="C15" s="58">
        <v>11633.3</v>
      </c>
      <c r="D15" s="56">
        <f t="shared" si="0"/>
        <v>111.57435381000336</v>
      </c>
      <c r="E15" s="92">
        <f t="shared" si="1"/>
        <v>1206.7999999999993</v>
      </c>
    </row>
    <row r="16" spans="1:5" ht="14.25">
      <c r="A16" s="65" t="s">
        <v>58</v>
      </c>
      <c r="B16" s="58">
        <v>18.6</v>
      </c>
      <c r="C16" s="58">
        <v>28.3</v>
      </c>
      <c r="D16" s="56"/>
      <c r="E16" s="92"/>
    </row>
    <row r="17" spans="1:5" ht="14.25">
      <c r="A17" s="65" t="s">
        <v>34</v>
      </c>
      <c r="B17" s="58">
        <f>+B18+B19</f>
        <v>5323.2</v>
      </c>
      <c r="C17" s="58">
        <f>+C18+C19</f>
        <v>6459.4</v>
      </c>
      <c r="D17" s="56">
        <f t="shared" si="0"/>
        <v>121.34430417793808</v>
      </c>
      <c r="E17" s="92">
        <f t="shared" si="1"/>
        <v>1136.1999999999998</v>
      </c>
    </row>
    <row r="18" spans="1:5" ht="14.25">
      <c r="A18" s="65" t="s">
        <v>35</v>
      </c>
      <c r="B18" s="58">
        <v>197.5</v>
      </c>
      <c r="C18" s="58">
        <v>18.7</v>
      </c>
      <c r="D18" s="56">
        <f t="shared" si="0"/>
        <v>9.468354430379748</v>
      </c>
      <c r="E18" s="92">
        <f t="shared" si="1"/>
        <v>-178.8</v>
      </c>
    </row>
    <row r="19" spans="1:5" ht="14.25">
      <c r="A19" s="65" t="s">
        <v>40</v>
      </c>
      <c r="B19" s="58">
        <v>5125.7</v>
      </c>
      <c r="C19" s="58">
        <v>6440.7</v>
      </c>
      <c r="D19" s="56">
        <f t="shared" si="0"/>
        <v>125.65503248336813</v>
      </c>
      <c r="E19" s="92">
        <f t="shared" si="1"/>
        <v>1315</v>
      </c>
    </row>
    <row r="20" spans="1:5" ht="25.5">
      <c r="A20" s="65" t="s">
        <v>67</v>
      </c>
      <c r="B20" s="58">
        <v>0</v>
      </c>
      <c r="C20" s="58">
        <v>18.6</v>
      </c>
      <c r="D20" s="56" t="e">
        <f t="shared" si="0"/>
        <v>#DIV/0!</v>
      </c>
      <c r="E20" s="92">
        <f t="shared" si="1"/>
        <v>18.6</v>
      </c>
    </row>
    <row r="21" spans="1:5" ht="14.25">
      <c r="A21" s="65" t="s">
        <v>12</v>
      </c>
      <c r="B21" s="58">
        <v>3249.4</v>
      </c>
      <c r="C21" s="58">
        <v>726.6</v>
      </c>
      <c r="D21" s="56">
        <f t="shared" si="0"/>
        <v>22.36105127100388</v>
      </c>
      <c r="E21" s="92">
        <f t="shared" si="1"/>
        <v>-2522.8</v>
      </c>
    </row>
    <row r="22" spans="1:5" ht="25.5">
      <c r="A22" s="65" t="s">
        <v>63</v>
      </c>
      <c r="B22" s="105"/>
      <c r="C22" s="58"/>
      <c r="D22" s="56"/>
      <c r="E22" s="92"/>
    </row>
    <row r="23" spans="1:5" ht="25.5">
      <c r="A23" s="65" t="s">
        <v>13</v>
      </c>
      <c r="B23" s="106">
        <v>0</v>
      </c>
      <c r="C23" s="83"/>
      <c r="D23" s="56"/>
      <c r="E23" s="92">
        <f t="shared" si="1"/>
        <v>0</v>
      </c>
    </row>
    <row r="24" spans="1:5" ht="15">
      <c r="A24" s="69" t="s">
        <v>14</v>
      </c>
      <c r="B24" s="55">
        <f>(B26+B30+B34+B35+B36)</f>
        <v>13829.7</v>
      </c>
      <c r="C24" s="55">
        <f>(C26+C30+C36+C37+C33)</f>
        <v>13078.3</v>
      </c>
      <c r="D24" s="55">
        <f>+C24/B24*100</f>
        <v>94.56676572882998</v>
      </c>
      <c r="E24" s="93">
        <f t="shared" si="1"/>
        <v>-751.4000000000015</v>
      </c>
    </row>
    <row r="25" spans="1:5" ht="25.5">
      <c r="A25" s="65" t="s">
        <v>36</v>
      </c>
      <c r="B25" s="58"/>
      <c r="C25" s="58"/>
      <c r="D25" s="56"/>
      <c r="E25" s="92"/>
    </row>
    <row r="26" spans="1:5" ht="14.25">
      <c r="A26" s="65" t="s">
        <v>37</v>
      </c>
      <c r="B26" s="58">
        <f>+B27+B28+B29</f>
        <v>3382</v>
      </c>
      <c r="C26" s="58">
        <f>+C27+C28+C29</f>
        <v>4165.5</v>
      </c>
      <c r="D26" s="56">
        <f>+C26/B26*100</f>
        <v>123.16676522767594</v>
      </c>
      <c r="E26" s="92">
        <f t="shared" si="1"/>
        <v>783.5</v>
      </c>
    </row>
    <row r="27" spans="1:5" ht="25.5">
      <c r="A27" s="65" t="s">
        <v>42</v>
      </c>
      <c r="B27" s="58">
        <v>2314.3</v>
      </c>
      <c r="C27" s="58">
        <v>3018.8</v>
      </c>
      <c r="D27" s="56">
        <f>+C27/B27*100</f>
        <v>130.44117011623385</v>
      </c>
      <c r="E27" s="92">
        <f t="shared" si="1"/>
        <v>704.5</v>
      </c>
    </row>
    <row r="28" spans="1:5" ht="14.25">
      <c r="A28" s="65" t="s">
        <v>41</v>
      </c>
      <c r="B28" s="58">
        <v>1008.5</v>
      </c>
      <c r="C28" s="58">
        <v>1131.2</v>
      </c>
      <c r="D28" s="56">
        <f>+C28/B28*100</f>
        <v>112.16658403569659</v>
      </c>
      <c r="E28" s="92">
        <f t="shared" si="1"/>
        <v>122.70000000000005</v>
      </c>
    </row>
    <row r="29" spans="1:5" ht="14.25">
      <c r="A29" s="65" t="s">
        <v>43</v>
      </c>
      <c r="B29" s="58">
        <v>59.2</v>
      </c>
      <c r="C29" s="58">
        <v>15.5</v>
      </c>
      <c r="D29" s="56">
        <f>+C29/B29*100</f>
        <v>26.182432432432428</v>
      </c>
      <c r="E29" s="92">
        <f t="shared" si="1"/>
        <v>-43.7</v>
      </c>
    </row>
    <row r="30" spans="1:5" ht="25.5">
      <c r="A30" s="65" t="s">
        <v>15</v>
      </c>
      <c r="B30" s="58">
        <f>+B31</f>
        <v>732.4</v>
      </c>
      <c r="C30" s="58">
        <f>+C31</f>
        <v>739.8</v>
      </c>
      <c r="D30" s="56">
        <f aca="true" t="shared" si="2" ref="D30:D37">+C30/B30*100</f>
        <v>101.01037684325505</v>
      </c>
      <c r="E30" s="92">
        <f t="shared" si="1"/>
        <v>7.399999999999977</v>
      </c>
    </row>
    <row r="31" spans="1:5" ht="14.25">
      <c r="A31" s="65" t="s">
        <v>16</v>
      </c>
      <c r="B31" s="58">
        <v>732.4</v>
      </c>
      <c r="C31" s="58">
        <v>739.8</v>
      </c>
      <c r="D31" s="56">
        <f t="shared" si="2"/>
        <v>101.01037684325505</v>
      </c>
      <c r="E31" s="92">
        <f t="shared" si="1"/>
        <v>7.399999999999977</v>
      </c>
    </row>
    <row r="32" spans="1:5" ht="14.25">
      <c r="A32" s="65" t="s">
        <v>17</v>
      </c>
      <c r="B32" s="58"/>
      <c r="C32" s="58"/>
      <c r="D32" s="56"/>
      <c r="E32" s="92"/>
    </row>
    <row r="33" spans="1:5" ht="14.25">
      <c r="A33" s="65" t="s">
        <v>18</v>
      </c>
      <c r="B33" s="58">
        <f>B34+B35</f>
        <v>8499.1</v>
      </c>
      <c r="C33" s="58">
        <f>C34+C35</f>
        <v>6711.599999999999</v>
      </c>
      <c r="D33" s="56">
        <f t="shared" si="2"/>
        <v>78.96836135590827</v>
      </c>
      <c r="E33" s="92">
        <f t="shared" si="1"/>
        <v>-1787.500000000001</v>
      </c>
    </row>
    <row r="34" spans="1:5" ht="14.25">
      <c r="A34" s="65" t="s">
        <v>53</v>
      </c>
      <c r="B34" s="58">
        <v>5467.5</v>
      </c>
      <c r="C34" s="58">
        <v>6055.2</v>
      </c>
      <c r="D34" s="56">
        <f t="shared" si="2"/>
        <v>110.74897119341563</v>
      </c>
      <c r="E34" s="92">
        <f t="shared" si="1"/>
        <v>587.6999999999998</v>
      </c>
    </row>
    <row r="35" spans="1:5" ht="14.25">
      <c r="A35" s="65" t="s">
        <v>54</v>
      </c>
      <c r="B35" s="58">
        <v>3031.6</v>
      </c>
      <c r="C35" s="58">
        <v>656.4</v>
      </c>
      <c r="D35" s="56">
        <f t="shared" si="2"/>
        <v>21.65193297268769</v>
      </c>
      <c r="E35" s="92">
        <f t="shared" si="1"/>
        <v>-2375.2</v>
      </c>
    </row>
    <row r="36" spans="1:5" ht="14.25">
      <c r="A36" s="65" t="s">
        <v>19</v>
      </c>
      <c r="B36" s="107">
        <v>1216.2</v>
      </c>
      <c r="C36" s="58">
        <v>1290.6</v>
      </c>
      <c r="D36" s="56">
        <f t="shared" si="2"/>
        <v>106.1174148988653</v>
      </c>
      <c r="E36" s="92">
        <f t="shared" si="1"/>
        <v>74.39999999999986</v>
      </c>
    </row>
    <row r="37" spans="1:5" ht="14.25">
      <c r="A37" s="65" t="s">
        <v>20</v>
      </c>
      <c r="B37" s="84">
        <v>0</v>
      </c>
      <c r="C37" s="58">
        <v>170.8</v>
      </c>
      <c r="D37" s="56" t="e">
        <f t="shared" si="2"/>
        <v>#DIV/0!</v>
      </c>
      <c r="E37" s="92">
        <f t="shared" si="1"/>
        <v>170.8</v>
      </c>
    </row>
    <row r="38" spans="1:5" ht="15">
      <c r="A38" s="70" t="s">
        <v>21</v>
      </c>
      <c r="B38" s="55">
        <f>B41+B42+B43+B44+B46</f>
        <v>51569.600000000006</v>
      </c>
      <c r="C38" s="55">
        <f>C41+C42+C43+C44+C46+C45</f>
        <v>74487.90000000001</v>
      </c>
      <c r="D38" s="55">
        <f>+C38/B38*100</f>
        <v>144.4414926623437</v>
      </c>
      <c r="E38" s="93">
        <f t="shared" si="1"/>
        <v>22918.300000000003</v>
      </c>
    </row>
    <row r="39" spans="1:5" ht="15">
      <c r="A39" s="70" t="s">
        <v>21</v>
      </c>
      <c r="B39" s="58"/>
      <c r="C39" s="84"/>
      <c r="D39" s="56"/>
      <c r="E39" s="92"/>
    </row>
    <row r="40" spans="1:5" ht="15">
      <c r="A40" s="70" t="s">
        <v>22</v>
      </c>
      <c r="B40" s="55">
        <f>B41+B42+B43+B44</f>
        <v>51968.700000000004</v>
      </c>
      <c r="C40" s="55">
        <f>C41+C42+C43+C44</f>
        <v>75699.20000000001</v>
      </c>
      <c r="D40" s="55">
        <f>+C40/B40*100</f>
        <v>145.66306257420334</v>
      </c>
      <c r="E40" s="93">
        <f t="shared" si="1"/>
        <v>23730.500000000007</v>
      </c>
    </row>
    <row r="41" spans="1:5" ht="14.25">
      <c r="A41" s="71" t="s">
        <v>23</v>
      </c>
      <c r="B41" s="58">
        <v>14378.9</v>
      </c>
      <c r="C41" s="58">
        <v>13886.9</v>
      </c>
      <c r="D41" s="56">
        <f aca="true" t="shared" si="3" ref="D41:D46">+C41/B41*100</f>
        <v>96.57831962111149</v>
      </c>
      <c r="E41" s="92">
        <f t="shared" si="1"/>
        <v>-492</v>
      </c>
    </row>
    <row r="42" spans="1:5" ht="14.25">
      <c r="A42" s="71" t="s">
        <v>56</v>
      </c>
      <c r="B42" s="58">
        <v>0</v>
      </c>
      <c r="C42" s="58">
        <v>27309.3</v>
      </c>
      <c r="D42" s="56"/>
      <c r="E42" s="92">
        <f t="shared" si="1"/>
        <v>27309.3</v>
      </c>
    </row>
    <row r="43" spans="1:5" ht="14.25">
      <c r="A43" s="104" t="s">
        <v>55</v>
      </c>
      <c r="B43" s="58">
        <v>37466</v>
      </c>
      <c r="C43" s="58">
        <v>34325.4</v>
      </c>
      <c r="D43" s="56">
        <f t="shared" si="3"/>
        <v>91.61746650296269</v>
      </c>
      <c r="E43" s="109">
        <f t="shared" si="1"/>
        <v>-3140.5999999999985</v>
      </c>
    </row>
    <row r="44" spans="1:5" ht="14.25">
      <c r="A44" s="104" t="s">
        <v>57</v>
      </c>
      <c r="B44" s="58">
        <v>123.8</v>
      </c>
      <c r="C44" s="58">
        <v>177.6</v>
      </c>
      <c r="D44" s="56">
        <f t="shared" si="3"/>
        <v>143.45718901453958</v>
      </c>
      <c r="E44" s="109">
        <f t="shared" si="1"/>
        <v>53.8</v>
      </c>
    </row>
    <row r="45" spans="1:5" ht="38.25">
      <c r="A45" s="108" t="s">
        <v>61</v>
      </c>
      <c r="B45" s="58"/>
      <c r="C45" s="58">
        <v>73.2</v>
      </c>
      <c r="D45" s="56"/>
      <c r="E45" s="109">
        <f t="shared" si="1"/>
        <v>73.2</v>
      </c>
    </row>
    <row r="46" spans="1:5" ht="25.5">
      <c r="A46" s="104" t="s">
        <v>59</v>
      </c>
      <c r="B46" s="58">
        <v>-399.1</v>
      </c>
      <c r="C46" s="58">
        <v>-1284.5</v>
      </c>
      <c r="D46" s="56">
        <f t="shared" si="3"/>
        <v>321.84916061137557</v>
      </c>
      <c r="E46" s="109">
        <f t="shared" si="1"/>
        <v>-885.4</v>
      </c>
    </row>
    <row r="47" spans="1:5" ht="15">
      <c r="A47" s="72" t="s">
        <v>24</v>
      </c>
      <c r="B47" s="55">
        <f>(B10+B38+B24)</f>
        <v>107366.40000000001</v>
      </c>
      <c r="C47" s="55">
        <f>C38+C48</f>
        <v>130171.5</v>
      </c>
      <c r="D47" s="55">
        <f>+C47/B47*100</f>
        <v>121.24044393776823</v>
      </c>
      <c r="E47" s="93">
        <f t="shared" si="1"/>
        <v>22805.09999999999</v>
      </c>
    </row>
    <row r="48" spans="1:5" ht="14.25">
      <c r="A48" s="71" t="s">
        <v>38</v>
      </c>
      <c r="B48" s="84">
        <f>+B10+B24</f>
        <v>55796.8</v>
      </c>
      <c r="C48" s="84">
        <f>+C10+C24</f>
        <v>55683.59999999999</v>
      </c>
      <c r="D48" s="56">
        <f>+C48/B48*100</f>
        <v>99.7971209818484</v>
      </c>
      <c r="E48" s="92">
        <f t="shared" si="1"/>
        <v>-113.20000000001164</v>
      </c>
    </row>
    <row r="49" spans="1:5" ht="14.25">
      <c r="A49" s="73"/>
      <c r="B49" s="47"/>
      <c r="C49" s="47"/>
      <c r="D49" s="56"/>
      <c r="E49" s="92"/>
    </row>
    <row r="50" spans="1:5" ht="12.75">
      <c r="A50" s="74"/>
      <c r="B50" s="50" t="s">
        <v>1</v>
      </c>
      <c r="C50" s="50" t="s">
        <v>1</v>
      </c>
      <c r="D50" s="50" t="s">
        <v>2</v>
      </c>
      <c r="E50" s="89" t="s">
        <v>47</v>
      </c>
    </row>
    <row r="51" spans="1:5" ht="12.75" customHeight="1">
      <c r="A51" s="75" t="s">
        <v>3</v>
      </c>
      <c r="B51" s="67" t="s">
        <v>68</v>
      </c>
      <c r="C51" s="67" t="s">
        <v>69</v>
      </c>
      <c r="D51" s="87" t="s">
        <v>4</v>
      </c>
      <c r="E51" s="90" t="s">
        <v>48</v>
      </c>
    </row>
    <row r="52" spans="1:5" ht="14.25" customHeight="1">
      <c r="A52" s="75" t="s">
        <v>5</v>
      </c>
      <c r="B52" s="68"/>
      <c r="C52" s="68"/>
      <c r="D52" s="87"/>
      <c r="E52" s="90"/>
    </row>
    <row r="53" spans="1:5" ht="12.75">
      <c r="A53" s="76"/>
      <c r="B53" s="85"/>
      <c r="C53" s="85"/>
      <c r="D53" s="88"/>
      <c r="E53" s="91"/>
    </row>
    <row r="54" spans="1:5" ht="15.75">
      <c r="A54" s="77" t="s">
        <v>25</v>
      </c>
      <c r="B54" s="57"/>
      <c r="C54" s="57"/>
      <c r="D54" s="56"/>
      <c r="E54" s="92"/>
    </row>
    <row r="55" spans="1:5" ht="14.25">
      <c r="A55" s="66" t="s">
        <v>26</v>
      </c>
      <c r="B55" s="59">
        <v>10013.3</v>
      </c>
      <c r="C55" s="59">
        <v>8084</v>
      </c>
      <c r="D55" s="56">
        <f aca="true" t="shared" si="4" ref="D55:D69">+C55/B55*100</f>
        <v>80.73262560794144</v>
      </c>
      <c r="E55" s="92">
        <f t="shared" si="1"/>
        <v>-1929.2999999999993</v>
      </c>
    </row>
    <row r="56" spans="1:5" ht="15.75" customHeight="1">
      <c r="A56" s="66" t="s">
        <v>27</v>
      </c>
      <c r="B56" s="60">
        <v>607.9</v>
      </c>
      <c r="C56" s="60">
        <v>833.4</v>
      </c>
      <c r="D56" s="56">
        <f t="shared" si="4"/>
        <v>137.09491692712618</v>
      </c>
      <c r="E56" s="92">
        <f t="shared" si="1"/>
        <v>225.5</v>
      </c>
    </row>
    <row r="57" spans="1:5" ht="14.25">
      <c r="A57" s="66" t="s">
        <v>28</v>
      </c>
      <c r="B57" s="60">
        <v>97.9</v>
      </c>
      <c r="C57" s="60">
        <v>1278.9</v>
      </c>
      <c r="D57" s="56"/>
      <c r="E57" s="92">
        <f t="shared" si="1"/>
        <v>1181</v>
      </c>
    </row>
    <row r="58" spans="1:5" ht="14.25">
      <c r="A58" s="66" t="s">
        <v>29</v>
      </c>
      <c r="B58" s="60">
        <v>10018</v>
      </c>
      <c r="C58" s="60">
        <v>22734.9</v>
      </c>
      <c r="D58" s="56">
        <f t="shared" si="4"/>
        <v>226.94050708724296</v>
      </c>
      <c r="E58" s="92">
        <f t="shared" si="1"/>
        <v>12716.900000000001</v>
      </c>
    </row>
    <row r="59" spans="1:5" ht="14.25">
      <c r="A59" s="66" t="s">
        <v>39</v>
      </c>
      <c r="B59" s="60">
        <v>77.2</v>
      </c>
      <c r="C59" s="60">
        <v>100.6</v>
      </c>
      <c r="D59" s="56"/>
      <c r="E59" s="92">
        <f t="shared" si="1"/>
        <v>23.39999999999999</v>
      </c>
    </row>
    <row r="60" spans="1:5" ht="14.25">
      <c r="A60" s="66" t="s">
        <v>62</v>
      </c>
      <c r="B60" s="60">
        <v>53902.8</v>
      </c>
      <c r="C60" s="60">
        <v>72564.5</v>
      </c>
      <c r="D60" s="56">
        <f t="shared" si="4"/>
        <v>134.62102154248018</v>
      </c>
      <c r="E60" s="92">
        <f t="shared" si="1"/>
        <v>18661.699999999997</v>
      </c>
    </row>
    <row r="61" spans="1:5" ht="25.5">
      <c r="A61" s="66" t="s">
        <v>30</v>
      </c>
      <c r="B61" s="60">
        <v>3011.7</v>
      </c>
      <c r="C61" s="60">
        <v>4544.7</v>
      </c>
      <c r="D61" s="56">
        <f t="shared" si="4"/>
        <v>150.90148421157485</v>
      </c>
      <c r="E61" s="92">
        <f t="shared" si="1"/>
        <v>1533</v>
      </c>
    </row>
    <row r="62" spans="1:5" ht="14.25">
      <c r="A62" s="66" t="s">
        <v>60</v>
      </c>
      <c r="B62" s="60">
        <v>7995.8</v>
      </c>
      <c r="C62" s="60">
        <v>0</v>
      </c>
      <c r="D62" s="56">
        <f t="shared" si="4"/>
        <v>0</v>
      </c>
      <c r="E62" s="92">
        <f t="shared" si="1"/>
        <v>-7995.8</v>
      </c>
    </row>
    <row r="63" spans="1:5" ht="14.25">
      <c r="A63" s="66" t="s">
        <v>31</v>
      </c>
      <c r="B63" s="60">
        <v>1036.2</v>
      </c>
      <c r="C63" s="60">
        <v>1560.5</v>
      </c>
      <c r="D63" s="56">
        <f t="shared" si="4"/>
        <v>150.59834008878593</v>
      </c>
      <c r="E63" s="92">
        <f t="shared" si="1"/>
        <v>524.3</v>
      </c>
    </row>
    <row r="64" spans="1:5" ht="14.25" hidden="1">
      <c r="A64" s="66" t="s">
        <v>45</v>
      </c>
      <c r="B64" s="60">
        <v>0</v>
      </c>
      <c r="C64" s="60"/>
      <c r="D64" s="56" t="e">
        <f t="shared" si="4"/>
        <v>#DIV/0!</v>
      </c>
      <c r="E64" s="92">
        <f t="shared" si="1"/>
        <v>0</v>
      </c>
    </row>
    <row r="65" spans="1:5" ht="14.25">
      <c r="A65" s="66" t="s">
        <v>49</v>
      </c>
      <c r="B65" s="60">
        <v>1788.1</v>
      </c>
      <c r="C65" s="60">
        <v>205.4</v>
      </c>
      <c r="D65" s="56">
        <f t="shared" si="4"/>
        <v>11.487053296795482</v>
      </c>
      <c r="E65" s="92">
        <f t="shared" si="1"/>
        <v>-1582.6999999999998</v>
      </c>
    </row>
    <row r="66" spans="1:5" ht="14.25">
      <c r="A66" s="66" t="s">
        <v>50</v>
      </c>
      <c r="B66" s="60">
        <v>61.5</v>
      </c>
      <c r="C66" s="60">
        <v>723.3</v>
      </c>
      <c r="D66" s="56">
        <f t="shared" si="4"/>
        <v>1176.0975609756097</v>
      </c>
      <c r="E66" s="92">
        <f t="shared" si="1"/>
        <v>661.8</v>
      </c>
    </row>
    <row r="67" spans="1:5" ht="15">
      <c r="A67" s="78" t="s">
        <v>32</v>
      </c>
      <c r="B67" s="61">
        <f>SUM(B55:B66)</f>
        <v>88610.40000000001</v>
      </c>
      <c r="C67" s="61">
        <f>SUM(C55:C66)</f>
        <v>112630.19999999998</v>
      </c>
      <c r="D67" s="55">
        <f t="shared" si="4"/>
        <v>127.1072018634381</v>
      </c>
      <c r="E67" s="93">
        <f t="shared" si="1"/>
        <v>24019.799999999974</v>
      </c>
    </row>
    <row r="68" spans="1:5" ht="14.25">
      <c r="A68" s="79"/>
      <c r="B68" s="86"/>
      <c r="C68" s="86"/>
      <c r="D68" s="56"/>
      <c r="E68" s="92"/>
    </row>
    <row r="69" spans="1:5" ht="14.25">
      <c r="A69" s="80" t="s">
        <v>33</v>
      </c>
      <c r="B69" s="62">
        <f>+B47-B67</f>
        <v>18756</v>
      </c>
      <c r="C69" s="62">
        <f>+C47-C67</f>
        <v>17541.300000000017</v>
      </c>
      <c r="D69" s="56">
        <f t="shared" si="4"/>
        <v>93.52367242482414</v>
      </c>
      <c r="E69" s="92">
        <f t="shared" si="1"/>
        <v>-1214.6999999999825</v>
      </c>
    </row>
    <row r="70" spans="1:4" ht="12.75">
      <c r="A70" s="79"/>
      <c r="B70" s="62"/>
      <c r="C70" s="62"/>
      <c r="D70" s="62"/>
    </row>
    <row r="71" spans="1:4" ht="12.75">
      <c r="A71" s="81"/>
      <c r="B71" s="63"/>
      <c r="C71" s="63"/>
      <c r="D71" s="64"/>
    </row>
    <row r="72" spans="1:4" ht="12.75">
      <c r="A72" s="73"/>
      <c r="B72" s="47"/>
      <c r="C72" s="47"/>
      <c r="D72" s="64"/>
    </row>
    <row r="73" spans="1:4" ht="12.75">
      <c r="A73" s="73"/>
      <c r="B73" s="47"/>
      <c r="C73" s="47"/>
      <c r="D73" s="64"/>
    </row>
    <row r="74" spans="1:4" ht="12.75">
      <c r="A74" s="81"/>
      <c r="B74" s="63"/>
      <c r="C74" s="63"/>
      <c r="D74" s="6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  <row r="195" ht="14.25">
      <c r="A195" s="4"/>
    </row>
    <row r="196" ht="14.25">
      <c r="A196" s="4"/>
    </row>
    <row r="197" ht="14.25">
      <c r="A197" s="4"/>
    </row>
    <row r="198" ht="14.25">
      <c r="A198" s="4"/>
    </row>
  </sheetData>
  <sheetProtection/>
  <mergeCells count="2">
    <mergeCell ref="A1:D1"/>
    <mergeCell ref="A2:D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14"/>
      <c r="B4" s="114"/>
      <c r="C4" s="114"/>
      <c r="D4" s="114"/>
      <c r="E4" s="114"/>
      <c r="F4" s="114"/>
      <c r="G4" s="114"/>
    </row>
    <row r="5" spans="1:9" ht="15">
      <c r="A5" s="115"/>
      <c r="B5" s="115"/>
      <c r="C5" s="115"/>
      <c r="D5" s="115"/>
      <c r="E5" s="115"/>
      <c r="F5" s="115"/>
      <c r="G5" s="115"/>
      <c r="I5" s="5"/>
    </row>
    <row r="6" spans="4:6" ht="15">
      <c r="D6" s="115"/>
      <c r="E6" s="115"/>
      <c r="F6" s="115"/>
    </row>
    <row r="8" spans="1:7" ht="33.75" customHeight="1">
      <c r="A8" s="111"/>
      <c r="B8" s="111"/>
      <c r="C8" s="111"/>
      <c r="D8" s="111"/>
      <c r="E8" s="111"/>
      <c r="F8" s="111"/>
      <c r="G8" s="111"/>
    </row>
    <row r="9" spans="1:7" ht="45.75" customHeight="1">
      <c r="A9" s="111"/>
      <c r="B9" s="111"/>
      <c r="C9" s="111"/>
      <c r="D9" s="111"/>
      <c r="E9" s="111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13"/>
      <c r="B55" s="113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12"/>
      <c r="B64" s="112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D8:D9"/>
    <mergeCell ref="E8:E9"/>
    <mergeCell ref="C8:C9"/>
    <mergeCell ref="A64:B64"/>
    <mergeCell ref="A55:B55"/>
    <mergeCell ref="A8:A9"/>
    <mergeCell ref="A4:G4"/>
    <mergeCell ref="A5:G5"/>
    <mergeCell ref="D6:F6"/>
    <mergeCell ref="F8:G8"/>
    <mergeCell ref="B8:B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16"/>
      <c r="B2" s="116"/>
      <c r="C2" s="116"/>
      <c r="D2" s="116"/>
      <c r="E2" s="116"/>
    </row>
    <row r="4" spans="1:6" ht="21" customHeight="1">
      <c r="A4" s="16"/>
      <c r="B4" s="17"/>
      <c r="C4" s="17"/>
      <c r="D4" s="117"/>
      <c r="E4" s="117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Гришина</cp:lastModifiedBy>
  <cp:lastPrinted>2012-04-02T05:45:12Z</cp:lastPrinted>
  <dcterms:created xsi:type="dcterms:W3CDTF">2002-08-21T11:19:18Z</dcterms:created>
  <dcterms:modified xsi:type="dcterms:W3CDTF">2012-06-05T04:28:43Z</dcterms:modified>
  <cp:category/>
  <cp:version/>
  <cp:contentType/>
  <cp:contentStatus/>
</cp:coreProperties>
</file>