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<sst xmlns="http://schemas.openxmlformats.org/spreadsheetml/2006/main" count="83" uniqueCount="74">
  <si>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</si>
  <si>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</si>
  <si>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</si>
  <si>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</si>
  <si>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</si>
  <si>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</si>
  <si>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</si>
  <si>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</si>
  <si>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</si>
  <si>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</si>
  <si>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</si>
  <si>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</si>
  <si>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</si>
  <si>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НАЛОГАМ, СБОРАМ И ИНЫМ ОБЯЗАТЕЛЬНЫМ ПЛАТЕЖАМ</t>
  </si>
  <si>
    <t>НЕНАЛОГОВЫЕ ДОХОДЫ - ВСЕГО</t>
  </si>
  <si>
    <t>ДОХОДЫ ОТ ПРОДАЖИ МАТЕРИАЛЬНЫХ И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</si>
  <si>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</si>
  <si>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</si>
  <si>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</si>
  <si>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</si>
  <si>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</si>
  <si>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</si>
  <si>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</si>
  <si>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</si>
  <si>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</si>
  <si>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</si>
  <si>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</si>
  <si>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</si>
  <si>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</si>
  <si>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</si>
  <si>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</si>
  <si>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</si>
  <si>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</si>
  <si>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</si>
  <si>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>налоговые и неналоговые доходы</t>
  </si>
  <si>
    <t>Охрана оружающей среды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</si>
  <si>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</si>
  <si>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</si>
  <si>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</si>
  <si>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</si>
  <si>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Поступило</t>
  </si>
  <si>
    <t>Межбюджетные трансферты</t>
  </si>
  <si>
    <t>Отклонение</t>
  </si>
  <si>
    <t>(+.-)</t>
  </si>
  <si>
    <t>Физическая культура и спорт</t>
  </si>
  <si>
    <t>Обслуживание муниципального долга</t>
  </si>
  <si>
    <t xml:space="preserve">           АНАЛИЗ  ИСПОЛНЕНИЯ БЮДЖЕТА ГОРОДА ШУМЕРЛЯ</t>
  </si>
  <si>
    <t>2012 г.</t>
  </si>
  <si>
    <t>Доходы от реализации имущества</t>
  </si>
  <si>
    <t>Доходы от продажи земельных участков</t>
  </si>
  <si>
    <t>Субвенции</t>
  </si>
  <si>
    <t xml:space="preserve">Субсидии </t>
  </si>
  <si>
    <t>Иные м/б трансферты</t>
  </si>
  <si>
    <t>Возврат остатков субсидий, субвенций и иных м/б трансф</t>
  </si>
  <si>
    <t xml:space="preserve">  Здравоохранение </t>
  </si>
  <si>
    <t xml:space="preserve">  Образование </t>
  </si>
  <si>
    <t>ЗАДОЛЖЕННОСТЬ И ПЕРЕРАСЧЕТЫ ПО ОТМЕНЕННЫМ</t>
  </si>
  <si>
    <t>Единый сельскохозяйственный налог</t>
  </si>
  <si>
    <t>НАЛОГИ,СБОРЫ ЗА ПОЛЬЗОВАНИЕ ПРИРОДНЫМИ РЕСУРСАМИ</t>
  </si>
  <si>
    <t>ПЛАТЕЖИ ПРИ ПОЛЬЗОВАНИИ ПРИРОДНЫМИ РЕСУРСАМИ</t>
  </si>
  <si>
    <t>Плата за негативное воздейств на окружающую среду</t>
  </si>
  <si>
    <t>НЕМАТЕРИАЛЬНЫХ  АКТИВОВ</t>
  </si>
  <si>
    <t xml:space="preserve">В МУНИЦИПАЛЬНОЙ СОБСТВЕННОСТИ </t>
  </si>
  <si>
    <t>Прочие безвозмездные поступления от государственных(муниципальных) организаций в бюджеты городских округов</t>
  </si>
  <si>
    <t>Поступления от денежных пожертвований негосударственными организациями в бюджеты городских округов</t>
  </si>
  <si>
    <t>Прочие безвозмездные поступления</t>
  </si>
  <si>
    <t>НА 01.01.2013 Г. В СРАВНЕНИИ С СООТВЕТСТВУЮЩИМ ПЕРИОДОМ ПРОШЛОГО ГОДА</t>
  </si>
  <si>
    <t>01.01.</t>
  </si>
  <si>
    <t>2013 г.</t>
  </si>
  <si>
    <t>ДОХОДЫ ОТ ОКАЗАНИЯ ПЛАТНЫХ УСЛУГ</t>
  </si>
  <si>
    <t>Эксплуатация имущества городских округов</t>
  </si>
  <si>
    <t>на 01.01.</t>
  </si>
  <si>
    <t>на 01.01.2012</t>
  </si>
  <si>
    <t>на 01.01.2013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</si>
</sst>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40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3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70" fontId="17" fillId="24" borderId="0" xfId="60" applyNumberFormat="1" applyFont="1" applyFill="1" applyBorder="1" applyAlignment="1" applyProtection="1">
      <alignment horizontal="right" vertical="top" shrinkToFit="1"/>
      <protection/>
    </xf>
    <xf numFmtId="170" fontId="17" fillId="24" borderId="0" xfId="0" applyNumberFormat="1" applyFont="1" applyFill="1" applyBorder="1" applyAlignment="1">
      <alignment horizontal="right" vertical="top" shrinkToFit="1"/>
    </xf>
    <xf numFmtId="170" fontId="18" fillId="24" borderId="0" xfId="0" applyNumberFormat="1" applyFont="1" applyFill="1" applyBorder="1" applyAlignment="1">
      <alignment horizontal="right" vertical="top" shrinkToFit="1"/>
    </xf>
    <xf numFmtId="171" fontId="17" fillId="24" borderId="0" xfId="0" applyNumberFormat="1" applyFont="1" applyFill="1" applyBorder="1" applyAlignment="1">
      <alignment/>
    </xf>
    <xf numFmtId="0" fontId="17" fillId="24" borderId="0" xfId="0" applyFont="1" applyFill="1" applyBorder="1" applyAlignment="1">
      <alignment/>
    </xf>
    <xf numFmtId="170" fontId="17" fillId="24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4" borderId="0" xfId="0" applyFont="1" applyFill="1" applyBorder="1" applyAlignment="1">
      <alignment vertical="top" wrapText="1"/>
    </xf>
    <xf numFmtId="0" fontId="17" fillId="0" borderId="14" xfId="0" applyFont="1" applyBorder="1" applyAlignment="1" applyProtection="1">
      <alignment horizontal="left"/>
      <protection/>
    </xf>
    <xf numFmtId="0" fontId="17" fillId="0" borderId="14" xfId="0" applyFont="1" applyBorder="1" applyAlignment="1">
      <alignment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left" wrapText="1"/>
      <protection/>
    </xf>
    <xf numFmtId="0" fontId="21" fillId="0" borderId="0" xfId="0" applyFont="1" applyBorder="1" applyAlignment="1">
      <alignment horizontal="center" wrapText="1"/>
    </xf>
    <xf numFmtId="0" fontId="18" fillId="24" borderId="0" xfId="0" applyFont="1" applyFill="1" applyAlignment="1">
      <alignment wrapText="1"/>
    </xf>
    <xf numFmtId="0" fontId="20" fillId="24" borderId="0" xfId="0" applyFont="1" applyFill="1" applyBorder="1" applyAlignment="1">
      <alignment wrapText="1"/>
    </xf>
    <xf numFmtId="0" fontId="17" fillId="24" borderId="0" xfId="0" applyFont="1" applyFill="1" applyBorder="1" applyAlignment="1">
      <alignment wrapText="1"/>
    </xf>
    <xf numFmtId="0" fontId="17" fillId="24" borderId="0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169" fontId="22" fillId="24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0" fontId="17" fillId="0" borderId="15" xfId="0" applyFont="1" applyBorder="1" applyAlignment="1" applyProtection="1">
      <alignment horizontal="left"/>
      <protection/>
    </xf>
    <xf numFmtId="170" fontId="17" fillId="24" borderId="0" xfId="0" applyNumberFormat="1" applyFont="1" applyFill="1" applyBorder="1" applyAlignment="1">
      <alignment/>
    </xf>
    <xf numFmtId="0" fontId="17" fillId="0" borderId="16" xfId="0" applyFont="1" applyBorder="1" applyAlignment="1" applyProtection="1">
      <alignment horizontal="left"/>
      <protection/>
    </xf>
    <xf numFmtId="0" fontId="17" fillId="0" borderId="15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  <xf numFmtId="0" fontId="17" fillId="0" borderId="17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 wrapText="1"/>
    </xf>
    <xf numFmtId="0" fontId="17" fillId="0" borderId="14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 applyProtection="1">
      <alignment horizontal="center"/>
      <protection/>
    </xf>
    <xf numFmtId="0" fontId="17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7" fillId="0" borderId="0" xfId="0" applyFont="1" applyAlignment="1" applyProtection="1">
      <alignment horizontal="left" wrapText="1"/>
      <protection/>
    </xf>
    <xf numFmtId="169" fontId="17" fillId="0" borderId="0" xfId="0" applyNumberFormat="1" applyFont="1" applyBorder="1" applyAlignment="1" applyProtection="1">
      <alignment horizontal="right"/>
      <protection/>
    </xf>
    <xf numFmtId="169" fontId="22" fillId="24" borderId="0" xfId="0" applyNumberFormat="1" applyFont="1" applyFill="1" applyBorder="1" applyAlignment="1" applyProtection="1">
      <alignment horizontal="righ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169" fontId="0" fillId="0" borderId="0" xfId="0" applyNumberFormat="1" applyFont="1" applyBorder="1" applyAlignment="1">
      <alignment wrapText="1"/>
    </xf>
    <xf numFmtId="170" fontId="17" fillId="24" borderId="0" xfId="0" applyNumberFormat="1" applyFont="1" applyFill="1" applyBorder="1" applyAlignment="1">
      <alignment horizontal="right" shrinkToFit="1"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4" xfId="0" applyFont="1" applyFill="1" applyBorder="1" applyAlignment="1" applyProtection="1">
      <alignment horizontal="center"/>
      <protection/>
    </xf>
    <xf numFmtId="0" fontId="17" fillId="0" borderId="14" xfId="0" applyFont="1" applyFill="1" applyBorder="1" applyAlignment="1">
      <alignment horizontal="center"/>
    </xf>
    <xf numFmtId="169" fontId="17" fillId="0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50.375" style="3" customWidth="1"/>
    <col min="2" max="3" width="15.125" style="1" customWidth="1"/>
    <col min="4" max="4" width="15.75390625" style="3" customWidth="1"/>
    <col min="5" max="5" width="12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115" t="s">
        <v>46</v>
      </c>
      <c r="B1" s="115"/>
      <c r="C1" s="115"/>
      <c r="D1" s="115"/>
    </row>
    <row r="2" spans="1:4" ht="12.75">
      <c r="A2" s="115" t="s">
        <v>66</v>
      </c>
      <c r="B2" s="115"/>
      <c r="C2" s="115"/>
      <c r="D2" s="115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5" ht="12.75">
      <c r="A5" s="49"/>
      <c r="B5" s="94" t="s">
        <v>40</v>
      </c>
      <c r="C5" s="111" t="s">
        <v>40</v>
      </c>
      <c r="D5" s="95" t="s">
        <v>2</v>
      </c>
      <c r="E5" s="96" t="s">
        <v>42</v>
      </c>
    </row>
    <row r="6" spans="1:5" ht="12.75" customHeight="1">
      <c r="A6" s="51" t="s">
        <v>3</v>
      </c>
      <c r="B6" s="97" t="s">
        <v>71</v>
      </c>
      <c r="C6" s="112" t="s">
        <v>67</v>
      </c>
      <c r="D6" s="98" t="s">
        <v>4</v>
      </c>
      <c r="E6" s="99" t="s">
        <v>43</v>
      </c>
    </row>
    <row r="7" spans="1:5" ht="12.75">
      <c r="A7" s="51" t="s">
        <v>5</v>
      </c>
      <c r="B7" s="100" t="s">
        <v>47</v>
      </c>
      <c r="C7" s="113" t="s">
        <v>68</v>
      </c>
      <c r="D7" s="98"/>
      <c r="E7" s="99"/>
    </row>
    <row r="8" spans="1:5" ht="12.75">
      <c r="A8" s="52"/>
      <c r="B8" s="101"/>
      <c r="C8" s="101"/>
      <c r="D8" s="102"/>
      <c r="E8" s="103"/>
    </row>
    <row r="9" spans="1:4" ht="12.75">
      <c r="A9" s="53"/>
      <c r="B9" s="54"/>
      <c r="C9" s="54"/>
      <c r="D9" s="54"/>
    </row>
    <row r="10" spans="1:5" ht="15">
      <c r="A10" s="69" t="s">
        <v>6</v>
      </c>
      <c r="B10" s="55">
        <f>+B11+B13+B17+B21+B23</f>
        <v>105174.4</v>
      </c>
      <c r="C10" s="55">
        <f>+C11+C13+C17+C20+C21+C23</f>
        <v>109050.09999999999</v>
      </c>
      <c r="D10" s="55">
        <f>+C10/B10*100</f>
        <v>103.68502221072808</v>
      </c>
      <c r="E10" s="93">
        <f>+C10-B10</f>
        <v>3875.699999999997</v>
      </c>
    </row>
    <row r="11" spans="1:5" ht="14.25">
      <c r="A11" s="65" t="s">
        <v>7</v>
      </c>
      <c r="B11" s="58">
        <f>(+B12)</f>
        <v>58964.1</v>
      </c>
      <c r="C11" s="58">
        <f>C12</f>
        <v>63334</v>
      </c>
      <c r="D11" s="56">
        <f aca="true" t="shared" si="0" ref="D11:D21">+C11/B11*100</f>
        <v>107.41111964737865</v>
      </c>
      <c r="E11" s="92">
        <f aca="true" t="shared" si="1" ref="E11:E73">+C11-B11</f>
        <v>4369.9000000000015</v>
      </c>
    </row>
    <row r="12" spans="1:5" ht="14.25">
      <c r="A12" s="65" t="s">
        <v>8</v>
      </c>
      <c r="B12" s="58">
        <v>58964.1</v>
      </c>
      <c r="C12" s="58">
        <v>63334</v>
      </c>
      <c r="D12" s="56">
        <f t="shared" si="0"/>
        <v>107.41111964737865</v>
      </c>
      <c r="E12" s="92">
        <f t="shared" si="1"/>
        <v>4369.9000000000015</v>
      </c>
    </row>
    <row r="13" spans="1:5" s="6" customFormat="1" ht="15">
      <c r="A13" s="65" t="s">
        <v>9</v>
      </c>
      <c r="B13" s="58">
        <f>+B15+B16</f>
        <v>22913.899999999998</v>
      </c>
      <c r="C13" s="58">
        <f>C15+C16</f>
        <v>25535.2</v>
      </c>
      <c r="D13" s="56">
        <f t="shared" si="0"/>
        <v>111.43978109357204</v>
      </c>
      <c r="E13" s="92">
        <f t="shared" si="1"/>
        <v>2621.300000000003</v>
      </c>
    </row>
    <row r="14" spans="1:5" ht="14.25">
      <c r="A14" s="65" t="s">
        <v>10</v>
      </c>
      <c r="B14" s="82"/>
      <c r="C14" s="82"/>
      <c r="D14" s="56"/>
      <c r="E14" s="92"/>
    </row>
    <row r="15" spans="1:5" ht="14.25">
      <c r="A15" s="65" t="s">
        <v>11</v>
      </c>
      <c r="B15" s="58">
        <v>22894.1</v>
      </c>
      <c r="C15" s="58">
        <v>25501.3</v>
      </c>
      <c r="D15" s="56">
        <f t="shared" si="0"/>
        <v>111.38808688701457</v>
      </c>
      <c r="E15" s="92">
        <f t="shared" si="1"/>
        <v>2607.2000000000007</v>
      </c>
    </row>
    <row r="16" spans="1:5" ht="14.25">
      <c r="A16" s="65" t="s">
        <v>57</v>
      </c>
      <c r="B16" s="58">
        <v>19.8</v>
      </c>
      <c r="C16" s="58">
        <v>33.9</v>
      </c>
      <c r="D16" s="56">
        <f t="shared" si="0"/>
        <v>171.2121212121212</v>
      </c>
      <c r="E16" s="92"/>
    </row>
    <row r="17" spans="1:5" ht="14.25">
      <c r="A17" s="65" t="s">
        <v>31</v>
      </c>
      <c r="B17" s="58">
        <f>+B18+B19</f>
        <v>15229.900000000001</v>
      </c>
      <c r="C17" s="58">
        <f>C18+C19</f>
        <v>18216.300000000003</v>
      </c>
      <c r="D17" s="56">
        <f t="shared" si="0"/>
        <v>119.60879585552107</v>
      </c>
      <c r="E17" s="92">
        <f t="shared" si="1"/>
        <v>2986.4000000000015</v>
      </c>
    </row>
    <row r="18" spans="1:5" ht="14.25">
      <c r="A18" s="65" t="s">
        <v>32</v>
      </c>
      <c r="B18" s="58">
        <v>424.7</v>
      </c>
      <c r="C18" s="58">
        <v>1598.4</v>
      </c>
      <c r="D18" s="56">
        <f t="shared" si="0"/>
        <v>376.3597833765011</v>
      </c>
      <c r="E18" s="92">
        <f t="shared" si="1"/>
        <v>1173.7</v>
      </c>
    </row>
    <row r="19" spans="1:5" ht="14.25">
      <c r="A19" s="65" t="s">
        <v>36</v>
      </c>
      <c r="B19" s="58">
        <v>14805.2</v>
      </c>
      <c r="C19" s="58">
        <v>16617.9</v>
      </c>
      <c r="D19" s="56">
        <f t="shared" si="0"/>
        <v>112.24367114257154</v>
      </c>
      <c r="E19" s="92">
        <f t="shared" si="1"/>
        <v>1812.7000000000007</v>
      </c>
    </row>
    <row r="20" spans="1:5" ht="25.5">
      <c r="A20" s="65" t="s">
        <v>58</v>
      </c>
      <c r="B20" s="58">
        <v>0</v>
      </c>
      <c r="C20" s="58">
        <v>14.9</v>
      </c>
      <c r="D20" s="56" t="e">
        <f t="shared" si="0"/>
        <v>#DIV/0!</v>
      </c>
      <c r="E20" s="92">
        <f t="shared" si="1"/>
        <v>14.9</v>
      </c>
    </row>
    <row r="21" spans="1:5" ht="14.25">
      <c r="A21" s="65" t="s">
        <v>12</v>
      </c>
      <c r="B21" s="58">
        <v>8067.3</v>
      </c>
      <c r="C21" s="58">
        <v>1949.7</v>
      </c>
      <c r="D21" s="56">
        <f t="shared" si="0"/>
        <v>24.16793722806887</v>
      </c>
      <c r="E21" s="92">
        <f t="shared" si="1"/>
        <v>-6117.6</v>
      </c>
    </row>
    <row r="22" spans="1:5" ht="25.5">
      <c r="A22" s="65" t="s">
        <v>56</v>
      </c>
      <c r="B22" s="105"/>
      <c r="C22" s="58"/>
      <c r="D22" s="56"/>
      <c r="E22" s="92"/>
    </row>
    <row r="23" spans="1:5" ht="25.5">
      <c r="A23" s="65" t="s">
        <v>13</v>
      </c>
      <c r="B23" s="106">
        <v>-0.8</v>
      </c>
      <c r="C23" s="83"/>
      <c r="D23" s="56"/>
      <c r="E23" s="92">
        <f t="shared" si="1"/>
        <v>0.8</v>
      </c>
    </row>
    <row r="24" spans="1:5" ht="15">
      <c r="A24" s="69" t="s">
        <v>14</v>
      </c>
      <c r="B24" s="55">
        <f>(B26+B30+B38+B39+B35)</f>
        <v>34402.3</v>
      </c>
      <c r="C24" s="55">
        <f>(C26+C30+C32+C38+C39+C35)</f>
        <v>30729.5</v>
      </c>
      <c r="D24" s="55">
        <f>+C24/B24*100</f>
        <v>89.3239696183104</v>
      </c>
      <c r="E24" s="93">
        <f t="shared" si="1"/>
        <v>-3672.800000000003</v>
      </c>
    </row>
    <row r="25" spans="1:5" ht="25.5">
      <c r="A25" s="65" t="s">
        <v>33</v>
      </c>
      <c r="B25" s="58"/>
      <c r="C25" s="58"/>
      <c r="D25" s="56"/>
      <c r="E25" s="92"/>
    </row>
    <row r="26" spans="1:5" ht="14.25">
      <c r="A26" s="65" t="s">
        <v>62</v>
      </c>
      <c r="B26" s="58">
        <f>+B27+B28+B29</f>
        <v>10565.7</v>
      </c>
      <c r="C26" s="58">
        <f>C27+C28+C29</f>
        <v>9909.199999999999</v>
      </c>
      <c r="D26" s="56">
        <f>+C26/B26*100</f>
        <v>93.7864978184124</v>
      </c>
      <c r="E26" s="92">
        <f t="shared" si="1"/>
        <v>-656.5000000000018</v>
      </c>
    </row>
    <row r="27" spans="1:5" ht="25.5">
      <c r="A27" s="65" t="s">
        <v>38</v>
      </c>
      <c r="B27" s="58">
        <v>7307.3</v>
      </c>
      <c r="C27" s="58">
        <v>7147.4</v>
      </c>
      <c r="D27" s="56">
        <f>+C27/B27*100</f>
        <v>97.81177726383206</v>
      </c>
      <c r="E27" s="92">
        <f t="shared" si="1"/>
        <v>-159.90000000000055</v>
      </c>
    </row>
    <row r="28" spans="1:5" ht="14.25">
      <c r="A28" s="65" t="s">
        <v>37</v>
      </c>
      <c r="B28" s="58">
        <v>3006.8</v>
      </c>
      <c r="C28" s="58">
        <v>2649.9</v>
      </c>
      <c r="D28" s="56">
        <f>+C28/B28*100</f>
        <v>88.13023812691233</v>
      </c>
      <c r="E28" s="92">
        <f t="shared" si="1"/>
        <v>-356.9000000000001</v>
      </c>
    </row>
    <row r="29" spans="1:5" ht="14.25">
      <c r="A29" s="65" t="s">
        <v>39</v>
      </c>
      <c r="B29" s="58">
        <v>251.6</v>
      </c>
      <c r="C29" s="58">
        <v>111.9</v>
      </c>
      <c r="D29" s="56">
        <f>+C29/B29*100</f>
        <v>44.47535771065183</v>
      </c>
      <c r="E29" s="92">
        <f t="shared" si="1"/>
        <v>-139.7</v>
      </c>
    </row>
    <row r="30" spans="1:5" ht="25.5">
      <c r="A30" s="65" t="s">
        <v>59</v>
      </c>
      <c r="B30" s="58">
        <f>B31</f>
        <v>1561.3</v>
      </c>
      <c r="C30" s="58">
        <f>C31</f>
        <v>1641.7</v>
      </c>
      <c r="D30" s="56">
        <f aca="true" t="shared" si="2" ref="D30:D39">+C30/B30*100</f>
        <v>105.14955485813104</v>
      </c>
      <c r="E30" s="92">
        <f t="shared" si="1"/>
        <v>80.40000000000009</v>
      </c>
    </row>
    <row r="31" spans="1:5" ht="14.25">
      <c r="A31" s="65" t="s">
        <v>60</v>
      </c>
      <c r="B31" s="58">
        <v>1561.3</v>
      </c>
      <c r="C31" s="58">
        <v>1641.7</v>
      </c>
      <c r="D31" s="56">
        <f t="shared" si="2"/>
        <v>105.14955485813104</v>
      </c>
      <c r="E31" s="92">
        <f t="shared" si="1"/>
        <v>80.40000000000009</v>
      </c>
    </row>
    <row r="32" spans="1:5" ht="14.25">
      <c r="A32" s="65" t="s">
        <v>69</v>
      </c>
      <c r="B32" s="58">
        <v>0</v>
      </c>
      <c r="C32" s="58">
        <f>C33</f>
        <v>58.3</v>
      </c>
      <c r="D32" s="56"/>
      <c r="E32" s="92"/>
    </row>
    <row r="33" spans="1:5" ht="14.25">
      <c r="A33" s="65" t="s">
        <v>70</v>
      </c>
      <c r="B33" s="58">
        <v>0</v>
      </c>
      <c r="C33" s="58">
        <v>58.3</v>
      </c>
      <c r="D33" s="56"/>
      <c r="E33" s="92"/>
    </row>
    <row r="34" spans="1:5" ht="14.25">
      <c r="A34" s="65" t="s">
        <v>15</v>
      </c>
      <c r="B34" s="58"/>
      <c r="C34" s="58"/>
      <c r="D34" s="56"/>
      <c r="E34" s="92"/>
    </row>
    <row r="35" spans="1:5" ht="14.25">
      <c r="A35" s="65" t="s">
        <v>61</v>
      </c>
      <c r="B35" s="58">
        <f>B36+B37</f>
        <v>19081.5</v>
      </c>
      <c r="C35" s="58">
        <f>C36+C37</f>
        <v>16085.1</v>
      </c>
      <c r="D35" s="56">
        <f t="shared" si="2"/>
        <v>84.2968320100621</v>
      </c>
      <c r="E35" s="92">
        <f t="shared" si="1"/>
        <v>-2996.3999999999996</v>
      </c>
    </row>
    <row r="36" spans="1:5" ht="14.25">
      <c r="A36" s="65" t="s">
        <v>48</v>
      </c>
      <c r="B36" s="58">
        <v>14738.9</v>
      </c>
      <c r="C36" s="58">
        <v>13993.6</v>
      </c>
      <c r="D36" s="56">
        <f t="shared" si="2"/>
        <v>94.94331327303938</v>
      </c>
      <c r="E36" s="92">
        <f t="shared" si="1"/>
        <v>-745.2999999999993</v>
      </c>
    </row>
    <row r="37" spans="1:5" ht="14.25">
      <c r="A37" s="65" t="s">
        <v>49</v>
      </c>
      <c r="B37" s="58">
        <v>4342.6</v>
      </c>
      <c r="C37" s="58">
        <v>2091.5</v>
      </c>
      <c r="D37" s="56">
        <f t="shared" si="2"/>
        <v>48.162391194215445</v>
      </c>
      <c r="E37" s="92">
        <f t="shared" si="1"/>
        <v>-2251.1000000000004</v>
      </c>
    </row>
    <row r="38" spans="1:5" ht="14.25">
      <c r="A38" s="65" t="s">
        <v>16</v>
      </c>
      <c r="B38" s="107">
        <v>3150.4</v>
      </c>
      <c r="C38" s="58">
        <v>2853.6</v>
      </c>
      <c r="D38" s="56">
        <f t="shared" si="2"/>
        <v>90.57897409852717</v>
      </c>
      <c r="E38" s="92">
        <f t="shared" si="1"/>
        <v>-296.8000000000002</v>
      </c>
    </row>
    <row r="39" spans="1:5" ht="14.25">
      <c r="A39" s="65" t="s">
        <v>17</v>
      </c>
      <c r="B39" s="84">
        <v>43.4</v>
      </c>
      <c r="C39" s="58">
        <v>181.6</v>
      </c>
      <c r="D39" s="56">
        <f t="shared" si="2"/>
        <v>418.4331797235023</v>
      </c>
      <c r="E39" s="92">
        <f t="shared" si="1"/>
        <v>138.2</v>
      </c>
    </row>
    <row r="40" spans="1:5" ht="15">
      <c r="A40" s="70" t="s">
        <v>18</v>
      </c>
      <c r="B40" s="55">
        <f>B43+B44+B45+B46+B50+B47</f>
        <v>160169.30000000002</v>
      </c>
      <c r="C40" s="55">
        <f>C43+C44+C45+C46+C48+C50+C49</f>
        <v>276654.60000000003</v>
      </c>
      <c r="D40" s="55">
        <f>+C40/B40*100</f>
        <v>172.72635892146621</v>
      </c>
      <c r="E40" s="93">
        <f t="shared" si="1"/>
        <v>116485.30000000002</v>
      </c>
    </row>
    <row r="41" spans="1:5" ht="15">
      <c r="A41" s="70" t="s">
        <v>18</v>
      </c>
      <c r="B41" s="58"/>
      <c r="C41" s="84"/>
      <c r="D41" s="56"/>
      <c r="E41" s="92"/>
    </row>
    <row r="42" spans="1:5" ht="15">
      <c r="A42" s="70" t="s">
        <v>19</v>
      </c>
      <c r="B42" s="55">
        <f>B43+B44+B45+B46+B48+B49+B47</f>
        <v>160711.1</v>
      </c>
      <c r="C42" s="55">
        <f>C43+C44+C45+C46</f>
        <v>277482.80000000005</v>
      </c>
      <c r="D42" s="55">
        <f>+C42/B42*100</f>
        <v>172.65938693718107</v>
      </c>
      <c r="E42" s="93">
        <f t="shared" si="1"/>
        <v>116771.70000000004</v>
      </c>
    </row>
    <row r="43" spans="1:5" ht="14.25">
      <c r="A43" s="71" t="s">
        <v>20</v>
      </c>
      <c r="B43" s="58">
        <v>38756.2</v>
      </c>
      <c r="C43" s="58">
        <v>37724.7</v>
      </c>
      <c r="D43" s="56">
        <f aca="true" t="shared" si="3" ref="D43:D50">+C43/B43*100</f>
        <v>97.3384903576718</v>
      </c>
      <c r="E43" s="92">
        <f t="shared" si="1"/>
        <v>-1031.5</v>
      </c>
    </row>
    <row r="44" spans="1:5" ht="14.25">
      <c r="A44" s="71" t="s">
        <v>51</v>
      </c>
      <c r="B44" s="58">
        <v>23940.8</v>
      </c>
      <c r="C44" s="114">
        <v>143049</v>
      </c>
      <c r="D44" s="56">
        <f t="shared" si="3"/>
        <v>597.5113613580165</v>
      </c>
      <c r="E44" s="92">
        <f t="shared" si="1"/>
        <v>119108.2</v>
      </c>
    </row>
    <row r="45" spans="1:5" ht="14.25">
      <c r="A45" s="104" t="s">
        <v>50</v>
      </c>
      <c r="B45" s="58">
        <v>88281.5</v>
      </c>
      <c r="C45" s="114">
        <v>89982.1</v>
      </c>
      <c r="D45" s="56">
        <f t="shared" si="3"/>
        <v>101.92633790771566</v>
      </c>
      <c r="E45" s="109">
        <f t="shared" si="1"/>
        <v>1700.6000000000058</v>
      </c>
    </row>
    <row r="46" spans="1:5" ht="14.25">
      <c r="A46" s="104" t="s">
        <v>52</v>
      </c>
      <c r="B46" s="58">
        <v>6537.7</v>
      </c>
      <c r="C46" s="114">
        <v>6727</v>
      </c>
      <c r="D46" s="56">
        <f t="shared" si="3"/>
        <v>102.8955137127736</v>
      </c>
      <c r="E46" s="109">
        <f t="shared" si="1"/>
        <v>189.30000000000018</v>
      </c>
    </row>
    <row r="47" spans="1:5" ht="14.25">
      <c r="A47" s="104" t="s">
        <v>65</v>
      </c>
      <c r="B47" s="58">
        <v>3194.9</v>
      </c>
      <c r="C47" s="114"/>
      <c r="D47" s="56"/>
      <c r="E47" s="109"/>
    </row>
    <row r="48" spans="1:5" ht="38.25">
      <c r="A48" s="108" t="s">
        <v>63</v>
      </c>
      <c r="B48" s="58"/>
      <c r="C48" s="114">
        <v>51.2</v>
      </c>
      <c r="D48" s="56"/>
      <c r="E48" s="92">
        <f t="shared" si="1"/>
        <v>51.2</v>
      </c>
    </row>
    <row r="49" spans="1:5" ht="38.25">
      <c r="A49" s="108" t="s">
        <v>64</v>
      </c>
      <c r="B49" s="58"/>
      <c r="C49" s="114">
        <v>405.1</v>
      </c>
      <c r="D49" s="56"/>
      <c r="E49" s="92">
        <f t="shared" si="1"/>
        <v>405.1</v>
      </c>
    </row>
    <row r="50" spans="1:5" ht="25.5">
      <c r="A50" s="104" t="s">
        <v>53</v>
      </c>
      <c r="B50" s="58">
        <v>-541.8</v>
      </c>
      <c r="C50" s="58">
        <v>-1284.5</v>
      </c>
      <c r="D50" s="56">
        <f t="shared" si="3"/>
        <v>237.08010335917314</v>
      </c>
      <c r="E50" s="109">
        <f t="shared" si="1"/>
        <v>-742.7</v>
      </c>
    </row>
    <row r="51" spans="1:5" ht="15">
      <c r="A51" s="72" t="s">
        <v>21</v>
      </c>
      <c r="B51" s="55">
        <f>(B10+B40+B24)</f>
        <v>299746</v>
      </c>
      <c r="C51" s="55">
        <f>C40+C52</f>
        <v>416434.2</v>
      </c>
      <c r="D51" s="55">
        <f>+C51/B51*100</f>
        <v>138.9290265758342</v>
      </c>
      <c r="E51" s="93">
        <f t="shared" si="1"/>
        <v>116688.20000000001</v>
      </c>
    </row>
    <row r="52" spans="1:5" ht="14.25">
      <c r="A52" s="71" t="s">
        <v>34</v>
      </c>
      <c r="B52" s="84">
        <f>+B10+B24</f>
        <v>139576.7</v>
      </c>
      <c r="C52" s="84">
        <f>+C10+C24</f>
        <v>139779.59999999998</v>
      </c>
      <c r="D52" s="56">
        <f>+C52/B52*100</f>
        <v>100.14536810226919</v>
      </c>
      <c r="E52" s="92">
        <f t="shared" si="1"/>
        <v>202.89999999996508</v>
      </c>
    </row>
    <row r="53" spans="1:5" ht="14.25">
      <c r="A53" s="73"/>
      <c r="B53" s="47"/>
      <c r="C53" s="47"/>
      <c r="D53" s="56"/>
      <c r="E53" s="92"/>
    </row>
    <row r="54" spans="1:5" ht="12.75">
      <c r="A54" s="74"/>
      <c r="B54" s="50" t="s">
        <v>1</v>
      </c>
      <c r="C54" s="50" t="s">
        <v>1</v>
      </c>
      <c r="D54" s="50" t="s">
        <v>2</v>
      </c>
      <c r="E54" s="89" t="s">
        <v>42</v>
      </c>
    </row>
    <row r="55" spans="1:5" ht="12.75" customHeight="1">
      <c r="A55" s="75" t="s">
        <v>3</v>
      </c>
      <c r="B55" s="67" t="s">
        <v>72</v>
      </c>
      <c r="C55" s="67" t="s">
        <v>73</v>
      </c>
      <c r="D55" s="87" t="s">
        <v>4</v>
      </c>
      <c r="E55" s="90" t="s">
        <v>43</v>
      </c>
    </row>
    <row r="56" spans="1:5" ht="14.25" customHeight="1">
      <c r="A56" s="75" t="s">
        <v>5</v>
      </c>
      <c r="B56" s="68"/>
      <c r="C56" s="68"/>
      <c r="D56" s="87"/>
      <c r="E56" s="90"/>
    </row>
    <row r="57" spans="1:5" ht="12.75">
      <c r="A57" s="76"/>
      <c r="B57" s="85"/>
      <c r="C57" s="85"/>
      <c r="D57" s="88"/>
      <c r="E57" s="91"/>
    </row>
    <row r="58" spans="1:5" ht="15.75">
      <c r="A58" s="77" t="s">
        <v>22</v>
      </c>
      <c r="B58" s="57"/>
      <c r="C58" s="57"/>
      <c r="D58" s="56"/>
      <c r="E58" s="92"/>
    </row>
    <row r="59" spans="1:5" ht="14.25">
      <c r="A59" s="66" t="s">
        <v>23</v>
      </c>
      <c r="B59" s="59">
        <v>35853.8</v>
      </c>
      <c r="C59" s="59">
        <v>21629.3</v>
      </c>
      <c r="D59" s="56">
        <f aca="true" t="shared" si="4" ref="D59:D73">+C59/B59*100</f>
        <v>60.3263810251633</v>
      </c>
      <c r="E59" s="92">
        <f t="shared" si="1"/>
        <v>-14224.500000000004</v>
      </c>
    </row>
    <row r="60" spans="1:5" ht="15.75" customHeight="1">
      <c r="A60" s="66" t="s">
        <v>24</v>
      </c>
      <c r="B60" s="60">
        <v>1996.5</v>
      </c>
      <c r="C60" s="60">
        <v>2120.8</v>
      </c>
      <c r="D60" s="56">
        <f t="shared" si="4"/>
        <v>106.22589531680443</v>
      </c>
      <c r="E60" s="92">
        <f t="shared" si="1"/>
        <v>124.30000000000018</v>
      </c>
    </row>
    <row r="61" spans="1:5" ht="14.25">
      <c r="A61" s="66" t="s">
        <v>25</v>
      </c>
      <c r="B61" s="60">
        <v>2931.7</v>
      </c>
      <c r="C61" s="60">
        <v>24209.1</v>
      </c>
      <c r="D61" s="56"/>
      <c r="E61" s="92">
        <f t="shared" si="1"/>
        <v>21277.399999999998</v>
      </c>
    </row>
    <row r="62" spans="1:5" ht="14.25">
      <c r="A62" s="66" t="s">
        <v>26</v>
      </c>
      <c r="B62" s="60">
        <v>42733.1</v>
      </c>
      <c r="C62" s="60">
        <v>82603.6</v>
      </c>
      <c r="D62" s="56">
        <f t="shared" si="4"/>
        <v>193.30121147307358</v>
      </c>
      <c r="E62" s="92">
        <f t="shared" si="1"/>
        <v>39870.50000000001</v>
      </c>
    </row>
    <row r="63" spans="1:5" ht="14.25">
      <c r="A63" s="66" t="s">
        <v>35</v>
      </c>
      <c r="B63" s="60">
        <v>186.8</v>
      </c>
      <c r="C63" s="60">
        <v>155.9</v>
      </c>
      <c r="D63" s="56"/>
      <c r="E63" s="92">
        <f t="shared" si="1"/>
        <v>-30.900000000000006</v>
      </c>
    </row>
    <row r="64" spans="1:5" ht="14.25">
      <c r="A64" s="66" t="s">
        <v>55</v>
      </c>
      <c r="B64" s="60">
        <v>151454.2</v>
      </c>
      <c r="C64" s="60">
        <v>228332.9</v>
      </c>
      <c r="D64" s="56">
        <f t="shared" si="4"/>
        <v>150.76036187837641</v>
      </c>
      <c r="E64" s="92">
        <f t="shared" si="1"/>
        <v>76878.69999999998</v>
      </c>
    </row>
    <row r="65" spans="1:5" ht="25.5">
      <c r="A65" s="66" t="s">
        <v>27</v>
      </c>
      <c r="B65" s="60">
        <v>7624.8</v>
      </c>
      <c r="C65" s="110">
        <v>9898.6</v>
      </c>
      <c r="D65" s="56">
        <f t="shared" si="4"/>
        <v>129.82111006190325</v>
      </c>
      <c r="E65" s="92">
        <f t="shared" si="1"/>
        <v>2273.8</v>
      </c>
    </row>
    <row r="66" spans="1:5" ht="14.25">
      <c r="A66" s="66" t="s">
        <v>54</v>
      </c>
      <c r="B66" s="60">
        <v>32372.9</v>
      </c>
      <c r="C66" s="60">
        <v>0</v>
      </c>
      <c r="D66" s="56">
        <f t="shared" si="4"/>
        <v>0</v>
      </c>
      <c r="E66" s="92">
        <f t="shared" si="1"/>
        <v>-32372.9</v>
      </c>
    </row>
    <row r="67" spans="1:5" ht="14.25">
      <c r="A67" s="66" t="s">
        <v>28</v>
      </c>
      <c r="B67" s="60">
        <v>31343.1</v>
      </c>
      <c r="C67" s="60">
        <v>13620.8</v>
      </c>
      <c r="D67" s="56">
        <f t="shared" si="4"/>
        <v>43.457092629637785</v>
      </c>
      <c r="E67" s="92">
        <f t="shared" si="1"/>
        <v>-17722.3</v>
      </c>
    </row>
    <row r="68" spans="1:5" ht="14.25" hidden="1">
      <c r="A68" s="66" t="s">
        <v>41</v>
      </c>
      <c r="B68" s="60">
        <v>0</v>
      </c>
      <c r="C68" s="60">
        <v>219.1</v>
      </c>
      <c r="D68" s="56" t="e">
        <f t="shared" si="4"/>
        <v>#DIV/0!</v>
      </c>
      <c r="E68" s="92">
        <f t="shared" si="1"/>
        <v>219.1</v>
      </c>
    </row>
    <row r="69" spans="1:5" ht="14.25">
      <c r="A69" s="66" t="s">
        <v>44</v>
      </c>
      <c r="B69" s="60">
        <v>4481.1</v>
      </c>
      <c r="C69" s="60">
        <v>317.9</v>
      </c>
      <c r="D69" s="56">
        <f t="shared" si="4"/>
        <v>7.094240253509182</v>
      </c>
      <c r="E69" s="92">
        <f t="shared" si="1"/>
        <v>-4163.200000000001</v>
      </c>
    </row>
    <row r="70" spans="1:5" ht="14.25">
      <c r="A70" s="66" t="s">
        <v>45</v>
      </c>
      <c r="B70" s="60">
        <v>635.3</v>
      </c>
      <c r="C70" s="60">
        <v>1544.2</v>
      </c>
      <c r="D70" s="56">
        <f t="shared" si="4"/>
        <v>243.06626790492683</v>
      </c>
      <c r="E70" s="92">
        <f t="shared" si="1"/>
        <v>908.9000000000001</v>
      </c>
    </row>
    <row r="71" spans="1:5" ht="15">
      <c r="A71" s="78" t="s">
        <v>29</v>
      </c>
      <c r="B71" s="61">
        <f>SUM(B59:B70)</f>
        <v>311613.3</v>
      </c>
      <c r="C71" s="61">
        <f>C59+C60+C61+C62+C63+C64+C65+C67+C69+C70</f>
        <v>384433.1</v>
      </c>
      <c r="D71" s="55">
        <f t="shared" si="4"/>
        <v>123.36864312274218</v>
      </c>
      <c r="E71" s="93">
        <f t="shared" si="1"/>
        <v>72819.79999999999</v>
      </c>
    </row>
    <row r="72" spans="1:5" ht="14.25">
      <c r="A72" s="79"/>
      <c r="B72" s="86"/>
      <c r="C72" s="86"/>
      <c r="D72" s="56"/>
      <c r="E72" s="92"/>
    </row>
    <row r="73" spans="1:5" ht="14.25">
      <c r="A73" s="80" t="s">
        <v>30</v>
      </c>
      <c r="B73" s="62">
        <f>+B51-B71</f>
        <v>-11867.299999999988</v>
      </c>
      <c r="C73" s="62">
        <f>+C51-C71</f>
        <v>32001.100000000035</v>
      </c>
      <c r="D73" s="56">
        <f t="shared" si="4"/>
        <v>-269.65779916240484</v>
      </c>
      <c r="E73" s="92">
        <f t="shared" si="1"/>
        <v>43868.40000000002</v>
      </c>
    </row>
    <row r="74" spans="1:4" ht="12.75">
      <c r="A74" s="79"/>
      <c r="B74" s="62"/>
      <c r="C74" s="62"/>
      <c r="D74" s="62"/>
    </row>
    <row r="75" spans="1:4" ht="12.75">
      <c r="A75" s="81"/>
      <c r="B75" s="63"/>
      <c r="C75" s="63"/>
      <c r="D75" s="64"/>
    </row>
    <row r="76" spans="1:4" ht="12.75">
      <c r="A76" s="81"/>
      <c r="B76" s="63"/>
      <c r="C76" s="63"/>
      <c r="D76" s="6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  <row r="199" ht="14.25">
      <c r="A199" s="4"/>
    </row>
    <row r="200" ht="14.25">
      <c r="A200" s="4"/>
    </row>
  </sheetData>
  <sheetProtection/>
  <mergeCells count="2">
    <mergeCell ref="A1:D1"/>
    <mergeCell ref="A2:D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6"/>
      <c r="B4" s="116"/>
      <c r="C4" s="116"/>
      <c r="D4" s="116"/>
      <c r="E4" s="116"/>
      <c r="F4" s="116"/>
      <c r="G4" s="116"/>
    </row>
    <row r="5" spans="1:9" ht="15">
      <c r="A5" s="117"/>
      <c r="B5" s="117"/>
      <c r="C5" s="117"/>
      <c r="D5" s="117"/>
      <c r="E5" s="117"/>
      <c r="F5" s="117"/>
      <c r="G5" s="117"/>
      <c r="I5" s="5"/>
    </row>
    <row r="6" spans="4:6" ht="15">
      <c r="D6" s="117"/>
      <c r="E6" s="117"/>
      <c r="F6" s="117"/>
    </row>
    <row r="8" spans="1:7" ht="33.75" customHeight="1">
      <c r="A8" s="118"/>
      <c r="B8" s="118"/>
      <c r="C8" s="118"/>
      <c r="D8" s="118"/>
      <c r="E8" s="118"/>
      <c r="F8" s="118"/>
      <c r="G8" s="118"/>
    </row>
    <row r="9" spans="1:7" ht="45.75" customHeight="1">
      <c r="A9" s="118"/>
      <c r="B9" s="118"/>
      <c r="C9" s="118"/>
      <c r="D9" s="118"/>
      <c r="E9" s="118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20"/>
      <c r="B55" s="120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19"/>
      <c r="B64" s="119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21"/>
      <c r="B2" s="121"/>
      <c r="C2" s="121"/>
      <c r="D2" s="121"/>
      <c r="E2" s="121"/>
    </row>
    <row r="4" spans="1:6" ht="21" customHeight="1">
      <c r="A4" s="16"/>
      <c r="B4" s="17"/>
      <c r="C4" s="17"/>
      <c r="D4" s="122"/>
      <c r="E4" s="122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fin05u</cp:lastModifiedBy>
  <cp:lastPrinted>2013-01-17T06:41:46Z</cp:lastPrinted>
  <dcterms:created xsi:type="dcterms:W3CDTF">2002-08-21T11:19:18Z</dcterms:created>
  <dcterms:modified xsi:type="dcterms:W3CDTF">2013-02-05T10:55:53Z</dcterms:modified>
  <cp:category/>
  <cp:version/>
  <cp:contentType/>
  <cp:contentStatus/>
</cp:coreProperties>
</file>