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6375" activeTab="1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<sst xmlns="http://schemas.openxmlformats.org/spreadsheetml/2006/main" count="107" uniqueCount="80">
  <si>
    <t>Налог с продаж</t>
  </si>
  <si>
    <t>Налог на имущество предприятий</t>
  </si>
  <si>
    <t>АНАЛИЗ</t>
  </si>
  <si>
    <t xml:space="preserve">                                   </t>
  </si>
  <si>
    <t>тыс.руб.</t>
  </si>
  <si>
    <t>Утверждено</t>
  </si>
  <si>
    <t>Исполнено</t>
  </si>
  <si>
    <t>Процент</t>
  </si>
  <si>
    <t>Отклонение</t>
  </si>
  <si>
    <t xml:space="preserve">Наименование </t>
  </si>
  <si>
    <t>на 2008г.</t>
  </si>
  <si>
    <t>исполнения</t>
  </si>
  <si>
    <t>от годового</t>
  </si>
  <si>
    <t>показателя</t>
  </si>
  <si>
    <t xml:space="preserve">за год </t>
  </si>
  <si>
    <t>плана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</si>
  <si>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</si>
  <si>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</si>
  <si>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</si>
  <si>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</si>
  <si>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</si>
  <si>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</si>
  <si>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</si>
  <si>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</si>
  <si>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</si>
  <si>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Налог на прибыль</t>
  </si>
  <si>
    <t>Земельный налог (по обяз-вам возникшим на1.01.06г)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</si>
  <si>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</si>
  <si>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</si>
  <si>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</si>
  <si>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</si>
  <si>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</si>
  <si>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</si>
  <si>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</si>
  <si>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</si>
  <si>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</si>
  <si>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</si>
  <si>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 xml:space="preserve">Субвенции </t>
  </si>
  <si>
    <t>Субсидии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</si>
  <si>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</si>
  <si>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</si>
  <si>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</si>
  <si>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</si>
  <si>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</si>
  <si>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</si>
  <si>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</si>
  <si>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</si>
  <si>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Арендная плата за землю</t>
  </si>
  <si>
    <t>Аренда имущества</t>
  </si>
  <si>
    <t>налоговые и неналоговые доходы</t>
  </si>
  <si>
    <t>Проценты получаемые от предоставления бюджетных кредитов внутри страны за счет средств бюджетов городских округов</t>
  </si>
  <si>
    <t>Земельный налог</t>
  </si>
  <si>
    <t>ВОЗВРАТ ОСТАТКОВ СУБСИДИЙ И СУБВЕНЦИЙ ПРОШЛЫХ ЛЕТ</t>
  </si>
  <si>
    <t>на 01.10.2008г</t>
  </si>
  <si>
    <t xml:space="preserve">                 ИСПОЛНЕНИЯ БЮДЖЕТА ГОРОДА ШУМЕРЛЯ  ПО СОСТОЯНИЮ НА 01.10.2008Г</t>
  </si>
  <si>
    <t>Налог с имущества, переходящего в порядке наследования или дарения</t>
  </si>
  <si>
    <t>Целевые сборы</t>
  </si>
  <si>
    <t>Единый сельскохозяйственный налог</t>
  </si>
  <si>
    <t xml:space="preserve">Специалист-эксперт                       И.Ф. Бородавина                    </t>
  </si>
  <si>
    <t>Прочие поступления от использования имущества</t>
  </si>
  <si>
    <t>2009 г.</t>
  </si>
  <si>
    <t>Доходы от реализации имущества</t>
  </si>
  <si>
    <t>Доходы от продажи земельных участков</t>
  </si>
  <si>
    <t>Отчет</t>
  </si>
  <si>
    <t>Поступления от продажи земельных участков</t>
  </si>
  <si>
    <t xml:space="preserve">Единый налог на вмененный доход для определенных видов деятельности </t>
  </si>
  <si>
    <t>ЗАДОЛЖЕННОСТЬ И ПЕРЕРАСЧЕТЫ ПО ОТМЕНЕННЫМ  НАЛОГАМ, СБОРАМ</t>
  </si>
  <si>
    <t xml:space="preserve">ДОХОДЫ ОТ ИСПОЛЬЗОВАНИЯ ИМУЩЕСТВА, НАХОДЯЩЕГОСЯ В МУНИЦ. СОБСТВЕННОСТИ </t>
  </si>
  <si>
    <t>ДОХОДЫ ОТ ПРОДАЖИ МАТЕРИАЛЬНЫХ И НЕМАТЕРИАЛЬНЫХ АКТИВОВ</t>
  </si>
  <si>
    <t>ДОХОДЫ ОТ ПРЕДПРИН. И ИНОЙ ПРИНОСЯЩЕЙ ДОХОД ДЕЯТЕЛЬНОСТИ</t>
  </si>
  <si>
    <t>Возврат остатков субсидий, субвенций</t>
  </si>
  <si>
    <t>на 2010 г.</t>
  </si>
  <si>
    <t>Поступления от продажи акций</t>
  </si>
  <si>
    <t>Процент исполнения   за 2010 г.</t>
  </si>
  <si>
    <t>Процент исполнения к  2009 г.</t>
  </si>
  <si>
    <t>2010 г.</t>
  </si>
  <si>
    <t>январь-март</t>
  </si>
  <si>
    <t xml:space="preserve">                 ИСПОЛНЕНИЯ БЮДЖЕТА ГОРОДА ШУМЕРЛЯ  ПО СОСТОЯНИЮ НА 15.03.2010 г.</t>
  </si>
  <si>
    <t>на 15.03.2010 г.</t>
  </si>
  <si>
    <t>Процент исполнения на 15.03 2010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</si>
</sst>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0.0000"/>
  </numFmts>
  <fonts count="25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 applyProtection="1">
      <alignment horizontal="right"/>
      <protection/>
    </xf>
    <xf numFmtId="0" fontId="18" fillId="0" borderId="1" xfId="0" applyFont="1" applyBorder="1" applyAlignment="1">
      <alignment/>
    </xf>
    <xf numFmtId="0" fontId="18" fillId="0" borderId="2" xfId="0" applyFont="1" applyBorder="1" applyAlignment="1" applyProtection="1">
      <alignment horizontal="left"/>
      <protection/>
    </xf>
    <xf numFmtId="0" fontId="18" fillId="0" borderId="3" xfId="0" applyFont="1" applyBorder="1" applyAlignment="1" applyProtection="1">
      <alignment horizontal="left"/>
      <protection/>
    </xf>
    <xf numFmtId="0" fontId="18" fillId="0" borderId="4" xfId="0" applyFont="1" applyBorder="1" applyAlignment="1" applyProtection="1">
      <alignment horizontal="left"/>
      <protection/>
    </xf>
    <xf numFmtId="0" fontId="18" fillId="0" borderId="1" xfId="0" applyFont="1" applyBorder="1" applyAlignment="1">
      <alignment horizontal="left"/>
    </xf>
    <xf numFmtId="0" fontId="18" fillId="0" borderId="5" xfId="0" applyFont="1" applyBorder="1" applyAlignment="1" applyProtection="1">
      <alignment horizontal="left"/>
      <protection/>
    </xf>
    <xf numFmtId="0" fontId="18" fillId="0" borderId="6" xfId="0" applyFont="1" applyBorder="1" applyAlignment="1" applyProtection="1">
      <alignment horizontal="left"/>
      <protection/>
    </xf>
    <xf numFmtId="0" fontId="18" fillId="0" borderId="7" xfId="0" applyFont="1" applyBorder="1" applyAlignment="1" applyProtection="1">
      <alignment horizontal="left"/>
      <protection/>
    </xf>
    <xf numFmtId="0" fontId="18" fillId="0" borderId="8" xfId="0" applyFont="1" applyBorder="1" applyAlignment="1" applyProtection="1">
      <alignment horizontal="left"/>
      <protection/>
    </xf>
    <xf numFmtId="0" fontId="18" fillId="0" borderId="5" xfId="0" applyFont="1" applyFill="1" applyBorder="1" applyAlignment="1" applyProtection="1">
      <alignment horizontal="left"/>
      <protection/>
    </xf>
    <xf numFmtId="0" fontId="18" fillId="0" borderId="7" xfId="0" applyFont="1" applyBorder="1" applyAlignment="1">
      <alignment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left"/>
    </xf>
    <xf numFmtId="169" fontId="21" fillId="0" borderId="0" xfId="0" applyNumberFormat="1" applyFont="1" applyAlignment="1" applyProtection="1">
      <alignment horizontal="right"/>
      <protection/>
    </xf>
    <xf numFmtId="167" fontId="21" fillId="0" borderId="0" xfId="0" applyNumberFormat="1" applyFont="1" applyAlignment="1">
      <alignment/>
    </xf>
    <xf numFmtId="0" fontId="18" fillId="0" borderId="0" xfId="0" applyFont="1" applyAlignment="1" applyProtection="1">
      <alignment horizontal="left"/>
      <protection/>
    </xf>
    <xf numFmtId="167" fontId="18" fillId="0" borderId="0" xfId="0" applyNumberFormat="1" applyFont="1" applyAlignment="1">
      <alignment horizontal="right"/>
    </xf>
    <xf numFmtId="167" fontId="22" fillId="2" borderId="0" xfId="0" applyNumberFormat="1" applyFont="1" applyFill="1" applyAlignment="1">
      <alignment/>
    </xf>
    <xf numFmtId="170" fontId="18" fillId="2" borderId="0" xfId="0" applyNumberFormat="1" applyFont="1" applyFill="1" applyBorder="1" applyAlignment="1">
      <alignment/>
    </xf>
    <xf numFmtId="0" fontId="18" fillId="2" borderId="0" xfId="0" applyFont="1" applyFill="1" applyBorder="1" applyAlignment="1">
      <alignment/>
    </xf>
    <xf numFmtId="170" fontId="18" fillId="2" borderId="0" xfId="0" applyNumberFormat="1" applyFont="1" applyFill="1" applyAlignment="1" applyProtection="1">
      <alignment horizontal="right"/>
      <protection/>
    </xf>
    <xf numFmtId="170" fontId="18" fillId="0" borderId="0" xfId="0" applyNumberFormat="1" applyFont="1" applyAlignment="1">
      <alignment/>
    </xf>
    <xf numFmtId="167" fontId="20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7" xfId="0" applyFont="1" applyBorder="1" applyAlignment="1" applyProtection="1">
      <alignment horizontal="left"/>
      <protection/>
    </xf>
    <xf numFmtId="0" fontId="18" fillId="0" borderId="8" xfId="0" applyFont="1" applyBorder="1" applyAlignment="1">
      <alignment horizontal="left"/>
    </xf>
    <xf numFmtId="0" fontId="18" fillId="0" borderId="9" xfId="0" applyFont="1" applyBorder="1" applyAlignment="1">
      <alignment/>
    </xf>
    <xf numFmtId="0" fontId="18" fillId="0" borderId="9" xfId="0" applyFont="1" applyBorder="1" applyAlignment="1">
      <alignment horizontal="left"/>
    </xf>
    <xf numFmtId="0" fontId="20" fillId="0" borderId="9" xfId="0" applyFont="1" applyBorder="1" applyAlignment="1" applyProtection="1">
      <alignment horizontal="left"/>
      <protection/>
    </xf>
    <xf numFmtId="169" fontId="20" fillId="0" borderId="9" xfId="0" applyNumberFormat="1" applyFont="1" applyBorder="1" applyAlignment="1" applyProtection="1">
      <alignment horizontal="right"/>
      <protection/>
    </xf>
    <xf numFmtId="167" fontId="20" fillId="0" borderId="9" xfId="0" applyNumberFormat="1" applyFont="1" applyBorder="1" applyAlignment="1">
      <alignment/>
    </xf>
    <xf numFmtId="0" fontId="18" fillId="0" borderId="9" xfId="0" applyFont="1" applyBorder="1" applyAlignment="1" applyProtection="1">
      <alignment horizontal="left"/>
      <protection/>
    </xf>
    <xf numFmtId="169" fontId="18" fillId="0" borderId="9" xfId="0" applyNumberFormat="1" applyFont="1" applyBorder="1" applyAlignment="1" applyProtection="1">
      <alignment horizontal="right"/>
      <protection/>
    </xf>
    <xf numFmtId="169" fontId="22" fillId="2" borderId="9" xfId="0" applyNumberFormat="1" applyFont="1" applyFill="1" applyBorder="1" applyAlignment="1" applyProtection="1">
      <alignment horizontal="right"/>
      <protection/>
    </xf>
    <xf numFmtId="169" fontId="21" fillId="0" borderId="9" xfId="0" applyNumberFormat="1" applyFont="1" applyBorder="1" applyAlignment="1" applyProtection="1">
      <alignment horizontal="right"/>
      <protection/>
    </xf>
    <xf numFmtId="167" fontId="21" fillId="0" borderId="9" xfId="0" applyNumberFormat="1" applyFont="1" applyBorder="1" applyAlignment="1">
      <alignment/>
    </xf>
    <xf numFmtId="0" fontId="18" fillId="0" borderId="9" xfId="0" applyFont="1" applyBorder="1" applyAlignment="1">
      <alignment horizontal="right"/>
    </xf>
    <xf numFmtId="0" fontId="22" fillId="2" borderId="9" xfId="0" applyFont="1" applyFill="1" applyBorder="1" applyAlignment="1">
      <alignment horizontal="right"/>
    </xf>
    <xf numFmtId="167" fontId="22" fillId="2" borderId="9" xfId="0" applyNumberFormat="1" applyFont="1" applyFill="1" applyBorder="1" applyAlignment="1" applyProtection="1">
      <alignment horizontal="right"/>
      <protection/>
    </xf>
    <xf numFmtId="0" fontId="18" fillId="0" borderId="9" xfId="0" applyFont="1" applyBorder="1" applyAlignment="1" applyProtection="1">
      <alignment horizontal="left" wrapText="1"/>
      <protection/>
    </xf>
    <xf numFmtId="0" fontId="20" fillId="0" borderId="9" xfId="0" applyFont="1" applyBorder="1" applyAlignment="1" applyProtection="1">
      <alignment horizontal="left"/>
      <protection/>
    </xf>
    <xf numFmtId="169" fontId="23" fillId="2" borderId="9" xfId="0" applyNumberFormat="1" applyFont="1" applyFill="1" applyBorder="1" applyAlignment="1" applyProtection="1">
      <alignment horizontal="right"/>
      <protection/>
    </xf>
    <xf numFmtId="0" fontId="24" fillId="0" borderId="9" xfId="0" applyFont="1" applyBorder="1" applyAlignment="1" applyProtection="1">
      <alignment horizontal="left"/>
      <protection/>
    </xf>
    <xf numFmtId="167" fontId="18" fillId="0" borderId="9" xfId="0" applyNumberFormat="1" applyFont="1" applyBorder="1" applyAlignment="1">
      <alignment horizontal="right"/>
    </xf>
    <xf numFmtId="167" fontId="22" fillId="2" borderId="9" xfId="0" applyNumberFormat="1" applyFont="1" applyFill="1" applyBorder="1" applyAlignment="1">
      <alignment/>
    </xf>
    <xf numFmtId="0" fontId="18" fillId="2" borderId="0" xfId="0" applyNumberFormat="1" applyFont="1" applyFill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2" xfId="0" applyFont="1" applyBorder="1" applyAlignment="1" applyProtection="1">
      <alignment horizontal="center"/>
      <protection/>
    </xf>
    <xf numFmtId="0" fontId="18" fillId="0" borderId="6" xfId="0" applyFont="1" applyBorder="1" applyAlignment="1" applyProtection="1">
      <alignment horizontal="center"/>
      <protection/>
    </xf>
    <xf numFmtId="0" fontId="18" fillId="0" borderId="3" xfId="0" applyFont="1" applyBorder="1" applyAlignment="1" applyProtection="1">
      <alignment horizontal="center"/>
      <protection/>
    </xf>
    <xf numFmtId="0" fontId="18" fillId="0" borderId="7" xfId="0" applyFont="1" applyBorder="1" applyAlignment="1" applyProtection="1">
      <alignment horizontal="center"/>
      <protection/>
    </xf>
    <xf numFmtId="0" fontId="18" fillId="0" borderId="7" xfId="0" applyFont="1" applyBorder="1" applyAlignment="1">
      <alignment horizontal="center"/>
    </xf>
    <xf numFmtId="0" fontId="18" fillId="0" borderId="9" xfId="0" applyFont="1" applyBorder="1" applyAlignment="1">
      <alignment horizontal="left" vertical="top" wrapText="1"/>
    </xf>
    <xf numFmtId="169" fontId="21" fillId="0" borderId="9" xfId="0" applyNumberFormat="1" applyFont="1" applyBorder="1" applyAlignment="1" applyProtection="1">
      <alignment horizontal="right"/>
      <protection/>
    </xf>
    <xf numFmtId="0" fontId="18" fillId="0" borderId="2" xfId="0" applyFont="1" applyBorder="1" applyAlignment="1">
      <alignment horizontal="center"/>
    </xf>
    <xf numFmtId="167" fontId="18" fillId="0" borderId="9" xfId="0" applyNumberFormat="1" applyFont="1" applyBorder="1" applyAlignment="1" applyProtection="1">
      <alignment horizontal="right"/>
      <protection/>
    </xf>
    <xf numFmtId="0" fontId="18" fillId="0" borderId="9" xfId="0" applyFont="1" applyBorder="1" applyAlignment="1" applyProtection="1">
      <alignment horizontal="right"/>
      <protection/>
    </xf>
    <xf numFmtId="0" fontId="18" fillId="0" borderId="9" xfId="0" applyFont="1" applyBorder="1" applyAlignment="1" applyProtection="1">
      <alignment/>
      <protection/>
    </xf>
    <xf numFmtId="0" fontId="24" fillId="0" borderId="9" xfId="0" applyFont="1" applyBorder="1" applyAlignment="1" applyProtection="1">
      <alignment/>
      <protection/>
    </xf>
    <xf numFmtId="0" fontId="18" fillId="0" borderId="5" xfId="0" applyFont="1" applyBorder="1" applyAlignment="1" applyProtection="1">
      <alignment horizontal="center"/>
      <protection/>
    </xf>
    <xf numFmtId="169" fontId="22" fillId="2" borderId="3" xfId="0" applyNumberFormat="1" applyFont="1" applyFill="1" applyBorder="1" applyAlignment="1" applyProtection="1">
      <alignment horizontal="right"/>
      <protection/>
    </xf>
    <xf numFmtId="169" fontId="20" fillId="0" borderId="3" xfId="0" applyNumberFormat="1" applyFont="1" applyBorder="1" applyAlignment="1" applyProtection="1">
      <alignment horizontal="right"/>
      <protection/>
    </xf>
    <xf numFmtId="169" fontId="18" fillId="0" borderId="3" xfId="0" applyNumberFormat="1" applyFont="1" applyBorder="1" applyAlignment="1" applyProtection="1">
      <alignment horizontal="right"/>
      <protection/>
    </xf>
    <xf numFmtId="0" fontId="18" fillId="0" borderId="11" xfId="0" applyFont="1" applyBorder="1" applyAlignment="1" applyProtection="1">
      <alignment horizontal="center" vertical="top" wrapText="1"/>
      <protection/>
    </xf>
    <xf numFmtId="169" fontId="22" fillId="2" borderId="11" xfId="0" applyNumberFormat="1" applyFont="1" applyFill="1" applyBorder="1" applyAlignment="1" applyProtection="1">
      <alignment horizontal="right"/>
      <protection/>
    </xf>
    <xf numFmtId="169" fontId="20" fillId="0" borderId="11" xfId="0" applyNumberFormat="1" applyFont="1" applyBorder="1" applyAlignment="1" applyProtection="1">
      <alignment horizontal="right"/>
      <protection/>
    </xf>
    <xf numFmtId="0" fontId="18" fillId="0" borderId="9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center" vertical="top" wrapText="1"/>
      <protection/>
    </xf>
    <xf numFmtId="0" fontId="18" fillId="0" borderId="13" xfId="0" applyFont="1" applyBorder="1" applyAlignment="1" applyProtection="1">
      <alignment horizontal="left"/>
      <protection/>
    </xf>
    <xf numFmtId="0" fontId="18" fillId="0" borderId="14" xfId="0" applyFont="1" applyBorder="1" applyAlignment="1" applyProtection="1">
      <alignment horizontal="left"/>
      <protection/>
    </xf>
    <xf numFmtId="0" fontId="18" fillId="0" borderId="9" xfId="0" applyFont="1" applyBorder="1" applyAlignment="1" applyProtection="1">
      <alignment horizontal="left"/>
      <protection/>
    </xf>
    <xf numFmtId="0" fontId="18" fillId="0" borderId="11" xfId="0" applyFont="1" applyBorder="1" applyAlignment="1" applyProtection="1">
      <alignment horizontal="left"/>
      <protection/>
    </xf>
    <xf numFmtId="0" fontId="18" fillId="0" borderId="3" xfId="0" applyFont="1" applyBorder="1" applyAlignment="1" applyProtection="1">
      <alignment horizontal="left" wrapText="1"/>
      <protection/>
    </xf>
    <xf numFmtId="0" fontId="0" fillId="0" borderId="11" xfId="0" applyBorder="1" applyAlignment="1">
      <alignment horizontal="left" wrapText="1"/>
    </xf>
    <xf numFmtId="0" fontId="20" fillId="0" borderId="3" xfId="0" applyFont="1" applyBorder="1" applyAlignment="1" applyProtection="1">
      <alignment horizontal="left" wrapText="1"/>
      <protection/>
    </xf>
    <xf numFmtId="167" fontId="20" fillId="0" borderId="3" xfId="0" applyNumberFormat="1" applyFont="1" applyBorder="1" applyAlignment="1" applyProtection="1">
      <alignment horizontal="right"/>
      <protection/>
    </xf>
    <xf numFmtId="167" fontId="20" fillId="0" borderId="11" xfId="0" applyNumberFormat="1" applyFont="1" applyBorder="1" applyAlignment="1" applyProtection="1">
      <alignment horizontal="right"/>
      <protection/>
    </xf>
    <xf numFmtId="169" fontId="23" fillId="2" borderId="3" xfId="0" applyNumberFormat="1" applyFont="1" applyFill="1" applyBorder="1" applyAlignment="1" applyProtection="1">
      <alignment horizontal="right"/>
      <protection/>
    </xf>
    <xf numFmtId="169" fontId="23" fillId="2" borderId="11" xfId="0" applyNumberFormat="1" applyFont="1" applyFill="1" applyBorder="1" applyAlignment="1" applyProtection="1">
      <alignment horizontal="right"/>
      <protection/>
    </xf>
    <xf numFmtId="169" fontId="18" fillId="0" borderId="3" xfId="0" applyNumberFormat="1" applyFont="1" applyBorder="1" applyAlignment="1" applyProtection="1">
      <alignment horizontal="right"/>
      <protection/>
    </xf>
    <xf numFmtId="169" fontId="18" fillId="0" borderId="11" xfId="0" applyNumberFormat="1" applyFont="1" applyBorder="1" applyAlignment="1" applyProtection="1">
      <alignment horizontal="right"/>
      <protection/>
    </xf>
    <xf numFmtId="169" fontId="21" fillId="0" borderId="3" xfId="0" applyNumberFormat="1" applyFont="1" applyBorder="1" applyAlignment="1" applyProtection="1">
      <alignment horizontal="right"/>
      <protection/>
    </xf>
    <xf numFmtId="169" fontId="21" fillId="0" borderId="11" xfId="0" applyNumberFormat="1" applyFont="1" applyBorder="1" applyAlignment="1" applyProtection="1">
      <alignment horizontal="right"/>
      <protection/>
    </xf>
    <xf numFmtId="169" fontId="22" fillId="2" borderId="3" xfId="0" applyNumberFormat="1" applyFont="1" applyFill="1" applyBorder="1" applyAlignment="1" applyProtection="1">
      <alignment horizontal="right"/>
      <protection/>
    </xf>
    <xf numFmtId="169" fontId="22" fillId="2" borderId="11" xfId="0" applyNumberFormat="1" applyFont="1" applyFill="1" applyBorder="1" applyAlignment="1" applyProtection="1">
      <alignment horizontal="right"/>
      <protection/>
    </xf>
    <xf numFmtId="169" fontId="20" fillId="0" borderId="3" xfId="0" applyNumberFormat="1" applyFont="1" applyBorder="1" applyAlignment="1" applyProtection="1">
      <alignment horizontal="right"/>
      <protection/>
    </xf>
    <xf numFmtId="169" fontId="20" fillId="0" borderId="11" xfId="0" applyNumberFormat="1" applyFont="1" applyBorder="1" applyAlignment="1" applyProtection="1">
      <alignment horizontal="right"/>
      <protection/>
    </xf>
    <xf numFmtId="0" fontId="18" fillId="0" borderId="3" xfId="0" applyFont="1" applyBorder="1" applyAlignment="1" applyProtection="1">
      <alignment horizontal="left" vertical="top" wrapText="1"/>
      <protection/>
    </xf>
    <xf numFmtId="0" fontId="0" fillId="0" borderId="11" xfId="0" applyBorder="1" applyAlignment="1">
      <alignment horizontal="left" vertical="top" wrapText="1"/>
    </xf>
    <xf numFmtId="0" fontId="18" fillId="0" borderId="3" xfId="0" applyFont="1" applyBorder="1" applyAlignment="1" applyProtection="1">
      <alignment horizontal="right"/>
      <protection/>
    </xf>
    <xf numFmtId="0" fontId="18" fillId="0" borderId="11" xfId="0" applyFont="1" applyBorder="1" applyAlignment="1" applyProtection="1">
      <alignment horizontal="right"/>
      <protection/>
    </xf>
    <xf numFmtId="0" fontId="18" fillId="0" borderId="3" xfId="0" applyFont="1" applyBorder="1" applyAlignment="1" applyProtection="1">
      <alignment horizontal="center" vertical="top" wrapText="1"/>
      <protection/>
    </xf>
    <xf numFmtId="0" fontId="18" fillId="0" borderId="7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  <xf numFmtId="169" fontId="0" fillId="0" borderId="0" xfId="0" applyNumberForma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9"/>
  <sheetViews>
    <sheetView zoomScaleSheetLayoutView="100" workbookViewId="0" topLeftCell="A1">
      <selection activeCell="A11" sqref="A11"/>
    </sheetView>
  </sheetViews>
  <sheetFormatPr defaultColWidth="9.00390625" defaultRowHeight="12.75"/>
  <cols>
    <col min="1" max="1" width="46.00390625" style="3" customWidth="1"/>
    <col min="2" max="2" width="13.625" style="1" customWidth="1"/>
    <col min="3" max="3" width="17.875" style="3" customWidth="1"/>
    <col min="4" max="4" width="12.625" style="3" customWidth="1"/>
    <col min="5" max="12" width="14.25390625" style="3" customWidth="1"/>
    <col min="13" max="13" width="8.375" style="3" customWidth="1"/>
    <col min="14" max="14" width="9.875" style="3" customWidth="1"/>
    <col min="15" max="15" width="9.75390625" style="3" customWidth="1"/>
    <col min="16" max="16" width="8.125" style="3" customWidth="1"/>
    <col min="17" max="17" width="8.375" style="3" customWidth="1"/>
    <col min="18" max="18" width="8.25390625" style="3" customWidth="1"/>
    <col min="19" max="19" width="9.875" style="3" customWidth="1"/>
    <col min="20" max="20" width="7.625" style="3" customWidth="1"/>
    <col min="21" max="21" width="8.25390625" style="3" customWidth="1"/>
    <col min="22" max="22" width="8.375" style="3" customWidth="1"/>
    <col min="23" max="23" width="9.625" style="3" bestFit="1" customWidth="1"/>
    <col min="24" max="24" width="8.00390625" style="3" customWidth="1"/>
    <col min="25" max="25" width="8.125" style="3" customWidth="1"/>
    <col min="26" max="26" width="8.625" style="3" customWidth="1"/>
    <col min="27" max="16384" width="9.125" style="3" customWidth="1"/>
  </cols>
  <sheetData>
    <row r="1" spans="1:12" ht="15.75">
      <c r="A1" s="54"/>
      <c r="B1" s="55" t="s">
        <v>2</v>
      </c>
      <c r="C1" s="55"/>
      <c r="D1" s="55"/>
      <c r="E1" s="28"/>
      <c r="F1" s="28"/>
      <c r="G1" s="28"/>
      <c r="H1" s="28"/>
      <c r="I1" s="28"/>
      <c r="J1" s="28"/>
      <c r="K1" s="28"/>
      <c r="L1" s="28"/>
    </row>
    <row r="2" spans="1:12" ht="15.75">
      <c r="A2" s="55" t="s">
        <v>54</v>
      </c>
      <c r="B2" s="56"/>
      <c r="C2" s="55"/>
      <c r="D2" s="55"/>
      <c r="E2" s="29"/>
      <c r="F2" s="29"/>
      <c r="G2" s="29"/>
      <c r="H2" s="29"/>
      <c r="I2" s="29"/>
      <c r="J2" s="29"/>
      <c r="K2" s="29"/>
      <c r="L2" s="29"/>
    </row>
    <row r="3" spans="1:12" ht="12.75">
      <c r="A3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5" ht="14.25">
      <c r="A4" s="28" t="s">
        <v>3</v>
      </c>
      <c r="B4" s="28"/>
      <c r="C4" s="28"/>
      <c r="D4" s="28"/>
      <c r="E4" s="30" t="s">
        <v>4</v>
      </c>
      <c r="F4" s="30"/>
      <c r="G4" s="30"/>
      <c r="H4" s="30"/>
      <c r="I4" s="30"/>
      <c r="J4" s="30"/>
      <c r="K4" s="30"/>
      <c r="L4" s="30"/>
      <c r="M4" s="6"/>
      <c r="N4" s="4"/>
      <c r="O4" s="7"/>
    </row>
    <row r="5" spans="1:12" ht="12.75">
      <c r="A5" s="31"/>
      <c r="B5" s="32" t="s">
        <v>5</v>
      </c>
      <c r="C5" s="33" t="s">
        <v>6</v>
      </c>
      <c r="D5" s="34" t="s">
        <v>7</v>
      </c>
      <c r="E5" s="35" t="s">
        <v>8</v>
      </c>
      <c r="F5" s="57"/>
      <c r="G5" s="57"/>
      <c r="H5" s="57"/>
      <c r="I5" s="57"/>
      <c r="J5" s="57"/>
      <c r="K5" s="57"/>
      <c r="L5" s="57"/>
    </row>
    <row r="6" spans="1:12" ht="12.75">
      <c r="A6" s="36" t="s">
        <v>9</v>
      </c>
      <c r="B6" s="37" t="s">
        <v>10</v>
      </c>
      <c r="C6" s="38" t="s">
        <v>53</v>
      </c>
      <c r="D6" s="39" t="s">
        <v>11</v>
      </c>
      <c r="E6" s="40" t="s">
        <v>12</v>
      </c>
      <c r="F6" s="58"/>
      <c r="G6" s="58"/>
      <c r="H6" s="58"/>
      <c r="I6" s="58"/>
      <c r="J6" s="58"/>
      <c r="K6" s="58"/>
      <c r="L6" s="58"/>
    </row>
    <row r="7" spans="1:12" ht="12.75">
      <c r="A7" s="36" t="s">
        <v>13</v>
      </c>
      <c r="B7" s="37"/>
      <c r="C7" s="41"/>
      <c r="D7" s="39" t="s">
        <v>14</v>
      </c>
      <c r="E7" s="42" t="s">
        <v>15</v>
      </c>
      <c r="F7" s="57"/>
      <c r="G7" s="57"/>
      <c r="H7" s="57"/>
      <c r="I7" s="57"/>
      <c r="J7" s="57"/>
      <c r="K7" s="57"/>
      <c r="L7" s="57"/>
    </row>
    <row r="8" spans="1:12" ht="12.75">
      <c r="A8" s="36"/>
      <c r="B8" s="37"/>
      <c r="C8" s="59"/>
      <c r="D8" s="60"/>
      <c r="E8" s="42"/>
      <c r="F8" s="57"/>
      <c r="G8" s="57"/>
      <c r="H8" s="57"/>
      <c r="I8" s="57"/>
      <c r="J8" s="57"/>
      <c r="K8" s="57"/>
      <c r="L8" s="57"/>
    </row>
    <row r="9" spans="1:12" ht="12.75">
      <c r="A9" s="61"/>
      <c r="B9" s="62"/>
      <c r="C9" s="62"/>
      <c r="D9" s="62"/>
      <c r="E9" s="62"/>
      <c r="F9" s="43"/>
      <c r="G9" s="43"/>
      <c r="H9" s="43"/>
      <c r="I9" s="43"/>
      <c r="J9" s="43"/>
      <c r="K9" s="43"/>
      <c r="L9" s="43"/>
    </row>
    <row r="10" spans="1:12" ht="15">
      <c r="A10" s="63" t="s">
        <v>16</v>
      </c>
      <c r="B10" s="64">
        <f>+B11+B13+B17+B20+B22</f>
        <v>86126</v>
      </c>
      <c r="C10" s="64">
        <f>+C11+C13+C17+C20+C22</f>
        <v>65096.40000000001</v>
      </c>
      <c r="D10" s="64">
        <f>(C10/B10)*100</f>
        <v>75.58275085340084</v>
      </c>
      <c r="E10" s="65">
        <f>+C10-B10</f>
        <v>-21029.59999999999</v>
      </c>
      <c r="F10" s="53"/>
      <c r="G10" s="53"/>
      <c r="H10" s="53"/>
      <c r="I10" s="53"/>
      <c r="J10" s="53"/>
      <c r="K10" s="53"/>
      <c r="L10" s="53"/>
    </row>
    <row r="11" spans="1:12" ht="14.25">
      <c r="A11" s="66" t="s">
        <v>17</v>
      </c>
      <c r="B11" s="67">
        <f>(+B12)</f>
        <v>56063.3</v>
      </c>
      <c r="C11" s="68">
        <f>(+C12)</f>
        <v>42828.6</v>
      </c>
      <c r="D11" s="69">
        <f aca="true" t="shared" si="0" ref="D11:D52">(C11/B11)*100</f>
        <v>76.39329115481964</v>
      </c>
      <c r="E11" s="70">
        <f aca="true" t="shared" si="1" ref="E11:E52">+C11-B11</f>
        <v>-13234.700000000004</v>
      </c>
      <c r="F11" s="45"/>
      <c r="G11" s="45"/>
      <c r="H11" s="45"/>
      <c r="I11" s="45"/>
      <c r="J11" s="45"/>
      <c r="K11" s="45"/>
      <c r="L11" s="45"/>
    </row>
    <row r="12" spans="1:12" ht="14.25">
      <c r="A12" s="66" t="s">
        <v>18</v>
      </c>
      <c r="B12" s="67">
        <v>56063.3</v>
      </c>
      <c r="C12" s="68">
        <v>42828.6</v>
      </c>
      <c r="D12" s="69">
        <f t="shared" si="0"/>
        <v>76.39329115481964</v>
      </c>
      <c r="E12" s="70">
        <f t="shared" si="1"/>
        <v>-13234.700000000004</v>
      </c>
      <c r="F12" s="45"/>
      <c r="G12" s="45"/>
      <c r="H12" s="45"/>
      <c r="I12" s="45"/>
      <c r="J12" s="45"/>
      <c r="K12" s="45"/>
      <c r="L12" s="45"/>
    </row>
    <row r="13" spans="1:12" s="5" customFormat="1" ht="15">
      <c r="A13" s="66" t="s">
        <v>19</v>
      </c>
      <c r="B13" s="67">
        <f>+B15+B16</f>
        <v>17580</v>
      </c>
      <c r="C13" s="67">
        <f>+C15+C16</f>
        <v>11717.7</v>
      </c>
      <c r="D13" s="69">
        <f t="shared" si="0"/>
        <v>66.65358361774744</v>
      </c>
      <c r="E13" s="70">
        <f t="shared" si="1"/>
        <v>-5862.299999999999</v>
      </c>
      <c r="F13" s="45"/>
      <c r="G13" s="45"/>
      <c r="H13" s="45"/>
      <c r="I13" s="45"/>
      <c r="J13" s="45"/>
      <c r="K13" s="45"/>
      <c r="L13" s="45"/>
    </row>
    <row r="14" spans="1:12" ht="14.25">
      <c r="A14" s="66" t="s">
        <v>20</v>
      </c>
      <c r="B14" s="71"/>
      <c r="C14" s="72"/>
      <c r="D14" s="69"/>
      <c r="E14" s="70"/>
      <c r="F14" s="45"/>
      <c r="G14" s="45"/>
      <c r="H14" s="45"/>
      <c r="I14" s="45"/>
      <c r="J14" s="45"/>
      <c r="K14" s="45"/>
      <c r="L14" s="45"/>
    </row>
    <row r="15" spans="1:12" ht="14.25">
      <c r="A15" s="66" t="s">
        <v>21</v>
      </c>
      <c r="B15" s="67">
        <v>17580</v>
      </c>
      <c r="C15" s="73">
        <v>11715.7</v>
      </c>
      <c r="D15" s="69">
        <f t="shared" si="0"/>
        <v>66.64220705346986</v>
      </c>
      <c r="E15" s="70">
        <f t="shared" si="1"/>
        <v>-5864.299999999999</v>
      </c>
      <c r="F15" s="45"/>
      <c r="G15" s="45"/>
      <c r="H15" s="45"/>
      <c r="I15" s="45"/>
      <c r="J15" s="45"/>
      <c r="K15" s="45"/>
      <c r="L15" s="45"/>
    </row>
    <row r="16" spans="1:12" ht="14.25">
      <c r="A16" s="66" t="s">
        <v>57</v>
      </c>
      <c r="B16" s="67">
        <v>0</v>
      </c>
      <c r="C16" s="73">
        <v>2</v>
      </c>
      <c r="D16" s="69"/>
      <c r="E16" s="70"/>
      <c r="F16" s="45"/>
      <c r="G16" s="45"/>
      <c r="H16" s="45"/>
      <c r="I16" s="45"/>
      <c r="J16" s="45"/>
      <c r="K16" s="45"/>
      <c r="L16" s="45"/>
    </row>
    <row r="17" spans="1:12" ht="14.25">
      <c r="A17" s="66" t="s">
        <v>43</v>
      </c>
      <c r="B17" s="67">
        <f>+B18+B19</f>
        <v>10440</v>
      </c>
      <c r="C17" s="67">
        <f>+C18+C19</f>
        <v>8958.8</v>
      </c>
      <c r="D17" s="69">
        <f>(C17/B17)*100</f>
        <v>85.81226053639847</v>
      </c>
      <c r="E17" s="70">
        <f>+C17-B17</f>
        <v>-1481.2000000000007</v>
      </c>
      <c r="F17" s="45"/>
      <c r="G17" s="45"/>
      <c r="H17" s="45"/>
      <c r="I17" s="45"/>
      <c r="J17" s="45"/>
      <c r="K17" s="45"/>
      <c r="L17" s="45"/>
    </row>
    <row r="18" spans="1:12" ht="14.25">
      <c r="A18" s="66" t="s">
        <v>44</v>
      </c>
      <c r="B18" s="67">
        <v>1200</v>
      </c>
      <c r="C18" s="73">
        <v>1090.3</v>
      </c>
      <c r="D18" s="69">
        <f>(C18/B18)*100</f>
        <v>90.85833333333333</v>
      </c>
      <c r="E18" s="70">
        <f>+C18-B18</f>
        <v>-109.70000000000005</v>
      </c>
      <c r="F18" s="45"/>
      <c r="G18" s="45"/>
      <c r="H18" s="45"/>
      <c r="I18" s="45"/>
      <c r="J18" s="45"/>
      <c r="K18" s="45"/>
      <c r="L18" s="45"/>
    </row>
    <row r="19" spans="1:12" ht="14.25">
      <c r="A19" s="66" t="s">
        <v>51</v>
      </c>
      <c r="B19" s="67">
        <v>9240</v>
      </c>
      <c r="C19" s="73">
        <v>7868.5</v>
      </c>
      <c r="D19" s="69">
        <f>(C19/B19)*100</f>
        <v>85.1569264069264</v>
      </c>
      <c r="E19" s="70">
        <f>+C19-B19</f>
        <v>-1371.5</v>
      </c>
      <c r="F19" s="45"/>
      <c r="G19" s="45"/>
      <c r="H19" s="45"/>
      <c r="I19" s="45"/>
      <c r="J19" s="45"/>
      <c r="K19" s="45"/>
      <c r="L19" s="45"/>
    </row>
    <row r="20" spans="1:12" ht="14.25">
      <c r="A20" s="66" t="s">
        <v>22</v>
      </c>
      <c r="B20" s="67">
        <v>2000</v>
      </c>
      <c r="C20" s="68">
        <v>1540.3</v>
      </c>
      <c r="D20" s="69">
        <f t="shared" si="0"/>
        <v>77.015</v>
      </c>
      <c r="E20" s="70">
        <f t="shared" si="1"/>
        <v>-459.70000000000005</v>
      </c>
      <c r="F20" s="45"/>
      <c r="G20" s="45"/>
      <c r="H20" s="45"/>
      <c r="I20" s="45"/>
      <c r="J20" s="45"/>
      <c r="K20" s="45"/>
      <c r="L20" s="45"/>
    </row>
    <row r="21" spans="1:12" ht="14.25">
      <c r="A21" s="66" t="s">
        <v>23</v>
      </c>
      <c r="B21" s="67"/>
      <c r="C21" s="68"/>
      <c r="D21" s="69"/>
      <c r="E21" s="70"/>
      <c r="F21" s="45"/>
      <c r="G21" s="45"/>
      <c r="H21" s="45"/>
      <c r="I21" s="45"/>
      <c r="J21" s="45"/>
      <c r="K21" s="45"/>
      <c r="L21" s="45"/>
    </row>
    <row r="22" spans="1:12" ht="14.25">
      <c r="A22" s="66" t="s">
        <v>24</v>
      </c>
      <c r="B22" s="68">
        <v>42.7</v>
      </c>
      <c r="C22" s="68">
        <v>51</v>
      </c>
      <c r="D22" s="69">
        <f t="shared" si="0"/>
        <v>119.43793911007026</v>
      </c>
      <c r="E22" s="70">
        <f t="shared" si="1"/>
        <v>8.299999999999997</v>
      </c>
      <c r="F22" s="45"/>
      <c r="G22" s="45"/>
      <c r="H22" s="45"/>
      <c r="I22" s="45"/>
      <c r="J22" s="45"/>
      <c r="K22" s="45"/>
      <c r="L22" s="45"/>
    </row>
    <row r="23" spans="1:12" ht="14.25">
      <c r="A23" s="66" t="s">
        <v>25</v>
      </c>
      <c r="B23" s="68">
        <v>-6.6</v>
      </c>
      <c r="C23" s="68">
        <v>-11.2</v>
      </c>
      <c r="D23" s="69">
        <f t="shared" si="0"/>
        <v>169.6969696969697</v>
      </c>
      <c r="E23" s="70">
        <f t="shared" si="1"/>
        <v>-4.6</v>
      </c>
      <c r="F23" s="45"/>
      <c r="G23" s="45"/>
      <c r="H23" s="45"/>
      <c r="I23" s="45"/>
      <c r="J23" s="45"/>
      <c r="K23" s="45"/>
      <c r="L23" s="45"/>
    </row>
    <row r="24" spans="1:12" ht="14.25">
      <c r="A24" s="66" t="s">
        <v>1</v>
      </c>
      <c r="B24" s="68">
        <v>0.8</v>
      </c>
      <c r="C24" s="68">
        <v>0.6</v>
      </c>
      <c r="D24" s="69">
        <f t="shared" si="0"/>
        <v>74.99999999999999</v>
      </c>
      <c r="E24" s="70">
        <f t="shared" si="1"/>
        <v>-0.20000000000000007</v>
      </c>
      <c r="F24" s="45"/>
      <c r="G24" s="45"/>
      <c r="H24" s="45"/>
      <c r="I24" s="45"/>
      <c r="J24" s="45"/>
      <c r="K24" s="45"/>
      <c r="L24" s="45"/>
    </row>
    <row r="25" spans="1:12" ht="24" customHeight="1">
      <c r="A25" s="66" t="s">
        <v>55</v>
      </c>
      <c r="B25" s="68">
        <v>0</v>
      </c>
      <c r="C25" s="68">
        <v>4.8</v>
      </c>
      <c r="D25" s="69"/>
      <c r="E25" s="70">
        <f t="shared" si="1"/>
        <v>4.8</v>
      </c>
      <c r="F25" s="45"/>
      <c r="G25" s="45"/>
      <c r="H25" s="45"/>
      <c r="I25" s="45"/>
      <c r="J25" s="45"/>
      <c r="K25" s="45"/>
      <c r="L25" s="45"/>
    </row>
    <row r="26" spans="1:12" ht="14.25">
      <c r="A26" s="66" t="s">
        <v>26</v>
      </c>
      <c r="B26" s="67">
        <v>45.7</v>
      </c>
      <c r="C26" s="68">
        <v>53.2</v>
      </c>
      <c r="D26" s="69">
        <f t="shared" si="0"/>
        <v>116.41137855579868</v>
      </c>
      <c r="E26" s="70">
        <f t="shared" si="1"/>
        <v>7.5</v>
      </c>
      <c r="F26" s="45"/>
      <c r="G26" s="45"/>
      <c r="H26" s="45"/>
      <c r="I26" s="45"/>
      <c r="J26" s="45"/>
      <c r="K26" s="45"/>
      <c r="L26" s="45"/>
    </row>
    <row r="27" spans="1:12" ht="14.25">
      <c r="A27" s="66" t="s">
        <v>0</v>
      </c>
      <c r="B27" s="67">
        <v>1.8</v>
      </c>
      <c r="C27" s="68">
        <v>3.4</v>
      </c>
      <c r="D27" s="69">
        <f t="shared" si="0"/>
        <v>188.88888888888889</v>
      </c>
      <c r="E27" s="70">
        <f t="shared" si="1"/>
        <v>1.5999999999999999</v>
      </c>
      <c r="F27" s="45"/>
      <c r="G27" s="45"/>
      <c r="H27" s="45"/>
      <c r="I27" s="45"/>
      <c r="J27" s="45"/>
      <c r="K27" s="45"/>
      <c r="L27" s="45"/>
    </row>
    <row r="28" spans="1:12" ht="14.25">
      <c r="A28" s="66" t="s">
        <v>56</v>
      </c>
      <c r="B28" s="67">
        <v>1</v>
      </c>
      <c r="C28" s="68">
        <v>0.2</v>
      </c>
      <c r="D28" s="69">
        <f t="shared" si="0"/>
        <v>20</v>
      </c>
      <c r="E28" s="70">
        <f t="shared" si="1"/>
        <v>-0.8</v>
      </c>
      <c r="F28" s="45"/>
      <c r="G28" s="45"/>
      <c r="H28" s="45"/>
      <c r="I28" s="45"/>
      <c r="J28" s="45"/>
      <c r="K28" s="45"/>
      <c r="L28" s="45"/>
    </row>
    <row r="29" spans="1:12" ht="15">
      <c r="A29" s="63" t="s">
        <v>27</v>
      </c>
      <c r="B29" s="64">
        <f>(B31+B35+B39+B40+B38+B41)</f>
        <v>19398</v>
      </c>
      <c r="C29" s="64">
        <f>(C31+C35+C39+C40+C38+C41)</f>
        <v>17119.8</v>
      </c>
      <c r="D29" s="64">
        <f t="shared" si="0"/>
        <v>88.2554902567275</v>
      </c>
      <c r="E29" s="65">
        <f t="shared" si="1"/>
        <v>-2278.2000000000007</v>
      </c>
      <c r="F29" s="53"/>
      <c r="G29" s="53"/>
      <c r="H29" s="53"/>
      <c r="I29" s="53"/>
      <c r="J29" s="53"/>
      <c r="K29" s="53"/>
      <c r="L29" s="53"/>
    </row>
    <row r="30" spans="1:12" ht="14.25">
      <c r="A30" s="66" t="s">
        <v>45</v>
      </c>
      <c r="B30" s="67"/>
      <c r="C30" s="68"/>
      <c r="D30" s="69"/>
      <c r="E30" s="70"/>
      <c r="F30" s="45"/>
      <c r="G30" s="45"/>
      <c r="H30" s="45"/>
      <c r="I30" s="45"/>
      <c r="J30" s="45"/>
      <c r="K30" s="45"/>
      <c r="L30" s="45"/>
    </row>
    <row r="31" spans="1:12" ht="14.25">
      <c r="A31" s="66" t="s">
        <v>46</v>
      </c>
      <c r="B31" s="67">
        <f>+B32+B33+B34</f>
        <v>8548</v>
      </c>
      <c r="C31" s="67">
        <f>+C32+C33+C34</f>
        <v>7675.7</v>
      </c>
      <c r="D31" s="69">
        <f t="shared" si="0"/>
        <v>89.7952737482452</v>
      </c>
      <c r="E31" s="70">
        <f t="shared" si="1"/>
        <v>-872.3000000000002</v>
      </c>
      <c r="F31" s="45"/>
      <c r="G31" s="45"/>
      <c r="H31" s="45"/>
      <c r="I31" s="45"/>
      <c r="J31" s="45"/>
      <c r="K31" s="45"/>
      <c r="L31" s="45"/>
    </row>
    <row r="32" spans="1:12" ht="38.25">
      <c r="A32" s="74" t="s">
        <v>50</v>
      </c>
      <c r="B32" s="67">
        <v>100</v>
      </c>
      <c r="C32" s="67">
        <v>67.4</v>
      </c>
      <c r="D32" s="69">
        <f>(C32/B32)*100</f>
        <v>67.4</v>
      </c>
      <c r="E32" s="70">
        <f>+C32-B32</f>
        <v>-32.599999999999994</v>
      </c>
      <c r="F32" s="45"/>
      <c r="G32" s="45"/>
      <c r="H32" s="45"/>
      <c r="I32" s="45"/>
      <c r="J32" s="45"/>
      <c r="K32" s="45"/>
      <c r="L32" s="45"/>
    </row>
    <row r="33" spans="1:12" ht="14.25">
      <c r="A33" s="66" t="s">
        <v>47</v>
      </c>
      <c r="B33" s="67">
        <v>3948</v>
      </c>
      <c r="C33" s="68">
        <v>4013.6</v>
      </c>
      <c r="D33" s="69">
        <f t="shared" si="0"/>
        <v>101.661600810537</v>
      </c>
      <c r="E33" s="70">
        <f t="shared" si="1"/>
        <v>65.59999999999991</v>
      </c>
      <c r="F33" s="45"/>
      <c r="G33" s="45"/>
      <c r="H33" s="45"/>
      <c r="I33" s="45"/>
      <c r="J33" s="45"/>
      <c r="K33" s="45"/>
      <c r="L33" s="45"/>
    </row>
    <row r="34" spans="1:12" ht="14.25">
      <c r="A34" s="66" t="s">
        <v>48</v>
      </c>
      <c r="B34" s="67">
        <v>4500</v>
      </c>
      <c r="C34" s="68">
        <v>3594.7</v>
      </c>
      <c r="D34" s="69">
        <f t="shared" si="0"/>
        <v>79.88222222222223</v>
      </c>
      <c r="E34" s="70">
        <f t="shared" si="1"/>
        <v>-905.3000000000002</v>
      </c>
      <c r="F34" s="45"/>
      <c r="G34" s="45"/>
      <c r="H34" s="45"/>
      <c r="I34" s="45"/>
      <c r="J34" s="45"/>
      <c r="K34" s="45"/>
      <c r="L34" s="45"/>
    </row>
    <row r="35" spans="1:12" ht="14.25">
      <c r="A35" s="66" t="s">
        <v>28</v>
      </c>
      <c r="B35" s="67">
        <f>+B36</f>
        <v>1350</v>
      </c>
      <c r="C35" s="67">
        <f>+C36</f>
        <v>1125.1</v>
      </c>
      <c r="D35" s="69">
        <f t="shared" si="0"/>
        <v>83.34074074074074</v>
      </c>
      <c r="E35" s="70">
        <f t="shared" si="1"/>
        <v>-224.9000000000001</v>
      </c>
      <c r="F35" s="45"/>
      <c r="G35" s="45"/>
      <c r="H35" s="45"/>
      <c r="I35" s="45"/>
      <c r="J35" s="45"/>
      <c r="K35" s="45"/>
      <c r="L35" s="45"/>
    </row>
    <row r="36" spans="1:12" ht="14.25">
      <c r="A36" s="66" t="s">
        <v>29</v>
      </c>
      <c r="B36" s="67">
        <v>1350</v>
      </c>
      <c r="C36" s="68">
        <v>1125.1</v>
      </c>
      <c r="D36" s="69">
        <f t="shared" si="0"/>
        <v>83.34074074074074</v>
      </c>
      <c r="E36" s="70">
        <f t="shared" si="1"/>
        <v>-224.9000000000001</v>
      </c>
      <c r="F36" s="45"/>
      <c r="G36" s="45"/>
      <c r="H36" s="45"/>
      <c r="I36" s="45"/>
      <c r="J36" s="45"/>
      <c r="K36" s="45"/>
      <c r="L36" s="45"/>
    </row>
    <row r="37" spans="1:12" ht="14.25">
      <c r="A37" s="66" t="s">
        <v>30</v>
      </c>
      <c r="B37" s="67"/>
      <c r="C37" s="68"/>
      <c r="D37" s="69"/>
      <c r="E37" s="70"/>
      <c r="F37" s="8"/>
      <c r="G37" s="45"/>
      <c r="H37" s="45"/>
      <c r="I37" s="45"/>
      <c r="J37" s="45"/>
      <c r="K37" s="45"/>
      <c r="L37" s="45"/>
    </row>
    <row r="38" spans="1:12" ht="14.25">
      <c r="A38" s="66" t="s">
        <v>31</v>
      </c>
      <c r="B38" s="67">
        <v>5800</v>
      </c>
      <c r="C38" s="68">
        <v>5436</v>
      </c>
      <c r="D38" s="69">
        <f t="shared" si="0"/>
        <v>93.72413793103448</v>
      </c>
      <c r="E38" s="70">
        <f t="shared" si="1"/>
        <v>-364</v>
      </c>
      <c r="F38" s="8"/>
      <c r="G38" s="45"/>
      <c r="H38" s="45"/>
      <c r="I38" s="45"/>
      <c r="J38" s="45"/>
      <c r="K38" s="45"/>
      <c r="L38" s="45"/>
    </row>
    <row r="39" spans="1:12" ht="14.25">
      <c r="A39" s="66" t="s">
        <v>32</v>
      </c>
      <c r="B39" s="67">
        <v>3500</v>
      </c>
      <c r="C39" s="68">
        <v>2868.1</v>
      </c>
      <c r="D39" s="69">
        <f t="shared" si="0"/>
        <v>81.94571428571429</v>
      </c>
      <c r="E39" s="70">
        <f t="shared" si="1"/>
        <v>-631.9000000000001</v>
      </c>
      <c r="F39" s="11"/>
      <c r="G39" s="45"/>
      <c r="H39" s="45"/>
      <c r="I39" s="45"/>
      <c r="J39" s="45"/>
      <c r="K39" s="45"/>
      <c r="L39" s="45"/>
    </row>
    <row r="40" spans="1:12" ht="14.25">
      <c r="A40" s="66" t="s">
        <v>33</v>
      </c>
      <c r="B40" s="67">
        <v>200</v>
      </c>
      <c r="C40" s="68">
        <v>16.7</v>
      </c>
      <c r="D40" s="69">
        <f>(C40/B40)*100</f>
        <v>8.35</v>
      </c>
      <c r="E40" s="70">
        <f>+C40-B40</f>
        <v>-183.3</v>
      </c>
      <c r="F40" s="8"/>
      <c r="G40" s="45"/>
      <c r="H40" s="45"/>
      <c r="I40" s="45"/>
      <c r="J40" s="45"/>
      <c r="K40" s="45"/>
      <c r="L40" s="45"/>
    </row>
    <row r="41" spans="1:12" ht="14.25">
      <c r="A41" s="66" t="s">
        <v>52</v>
      </c>
      <c r="B41" s="67"/>
      <c r="C41" s="68">
        <v>-1.8</v>
      </c>
      <c r="D41" s="69"/>
      <c r="E41" s="70">
        <f>+C41-B41</f>
        <v>-1.8</v>
      </c>
      <c r="F41" s="8"/>
      <c r="G41" s="45"/>
      <c r="H41" s="45"/>
      <c r="I41" s="45"/>
      <c r="J41" s="45"/>
      <c r="K41" s="45"/>
      <c r="L41" s="45"/>
    </row>
    <row r="42" spans="1:12" ht="15">
      <c r="A42" s="63" t="s">
        <v>34</v>
      </c>
      <c r="B42" s="71"/>
      <c r="C42" s="68"/>
      <c r="D42" s="69"/>
      <c r="E42" s="70"/>
      <c r="F42" s="8"/>
      <c r="G42" s="45"/>
      <c r="H42" s="45"/>
      <c r="I42" s="45"/>
      <c r="J42" s="45"/>
      <c r="K42" s="45"/>
      <c r="L42" s="45"/>
    </row>
    <row r="43" spans="1:12" ht="15">
      <c r="A43" s="63" t="s">
        <v>35</v>
      </c>
      <c r="B43" s="64">
        <f>+B44+B45+B46</f>
        <v>263419</v>
      </c>
      <c r="C43" s="64">
        <v>175657.4</v>
      </c>
      <c r="D43" s="64">
        <f t="shared" si="0"/>
        <v>66.6836484839742</v>
      </c>
      <c r="E43" s="65">
        <f t="shared" si="1"/>
        <v>-87761.6</v>
      </c>
      <c r="F43" s="8"/>
      <c r="G43" s="53"/>
      <c r="H43" s="53"/>
      <c r="I43" s="53"/>
      <c r="J43" s="53"/>
      <c r="K43" s="53"/>
      <c r="L43" s="53"/>
    </row>
    <row r="44" spans="1:12" ht="14.25">
      <c r="A44" s="66" t="s">
        <v>36</v>
      </c>
      <c r="B44" s="67">
        <v>77370.3</v>
      </c>
      <c r="C44" s="68">
        <v>59356.8</v>
      </c>
      <c r="D44" s="69">
        <f t="shared" si="0"/>
        <v>76.71781032256564</v>
      </c>
      <c r="E44" s="70">
        <f t="shared" si="1"/>
        <v>-18013.5</v>
      </c>
      <c r="F44" s="8"/>
      <c r="G44" s="45"/>
      <c r="H44" s="45"/>
      <c r="I44" s="45"/>
      <c r="J44" s="45"/>
      <c r="K44" s="45"/>
      <c r="L44" s="45"/>
    </row>
    <row r="45" spans="1:12" ht="14.25">
      <c r="A45" s="66" t="s">
        <v>38</v>
      </c>
      <c r="B45" s="67">
        <v>134390.4</v>
      </c>
      <c r="C45" s="68">
        <v>77038.6</v>
      </c>
      <c r="D45" s="69">
        <f t="shared" si="0"/>
        <v>57.32448151058409</v>
      </c>
      <c r="E45" s="70">
        <f t="shared" si="1"/>
        <v>-57351.79999999999</v>
      </c>
      <c r="F45" s="8"/>
      <c r="G45" s="45"/>
      <c r="H45" s="45"/>
      <c r="I45" s="45"/>
      <c r="J45" s="45"/>
      <c r="K45" s="45"/>
      <c r="L45" s="45"/>
    </row>
    <row r="46" spans="1:12" ht="14.25">
      <c r="A46" s="66" t="s">
        <v>37</v>
      </c>
      <c r="B46" s="67">
        <v>51658.3</v>
      </c>
      <c r="C46" s="68">
        <v>39262.1</v>
      </c>
      <c r="D46" s="69">
        <f t="shared" si="0"/>
        <v>76.00346894884268</v>
      </c>
      <c r="E46" s="70">
        <f t="shared" si="1"/>
        <v>-12396.200000000004</v>
      </c>
      <c r="F46" s="8"/>
      <c r="G46" s="45"/>
      <c r="H46" s="45"/>
      <c r="I46" s="45"/>
      <c r="J46" s="45"/>
      <c r="K46" s="45"/>
      <c r="L46" s="45"/>
    </row>
    <row r="47" spans="1:12" ht="15">
      <c r="A47" s="75" t="s">
        <v>39</v>
      </c>
      <c r="B47" s="67"/>
      <c r="C47" s="68"/>
      <c r="D47" s="69"/>
      <c r="E47" s="70"/>
      <c r="F47" s="8"/>
      <c r="G47" s="45"/>
      <c r="H47" s="45"/>
      <c r="I47" s="45"/>
      <c r="J47" s="45"/>
      <c r="K47" s="45"/>
      <c r="L47" s="45"/>
    </row>
    <row r="48" spans="1:12" ht="15">
      <c r="A48" s="75" t="s">
        <v>40</v>
      </c>
      <c r="B48" s="64">
        <v>23022.3</v>
      </c>
      <c r="C48" s="76">
        <v>15688.6</v>
      </c>
      <c r="D48" s="64">
        <f t="shared" si="0"/>
        <v>68.14523310008123</v>
      </c>
      <c r="E48" s="65">
        <f t="shared" si="1"/>
        <v>-7333.699999999999</v>
      </c>
      <c r="F48" s="8"/>
      <c r="G48" s="53"/>
      <c r="H48" s="53"/>
      <c r="I48" s="53"/>
      <c r="J48" s="53"/>
      <c r="K48" s="53"/>
      <c r="L48" s="53"/>
    </row>
    <row r="49" spans="1:12" ht="14.25">
      <c r="A49" s="77"/>
      <c r="B49" s="67"/>
      <c r="C49" s="68"/>
      <c r="D49" s="69"/>
      <c r="E49" s="70"/>
      <c r="F49" s="8"/>
      <c r="G49" s="45"/>
      <c r="H49" s="45"/>
      <c r="I49" s="45"/>
      <c r="J49" s="45"/>
      <c r="K49" s="45"/>
      <c r="L49" s="45"/>
    </row>
    <row r="50" spans="1:12" ht="15">
      <c r="A50" s="75" t="s">
        <v>41</v>
      </c>
      <c r="B50" s="64">
        <f>(B10+B43+B48+B29)</f>
        <v>391965.3</v>
      </c>
      <c r="C50" s="76">
        <f>(C10+C43+C48+C29)</f>
        <v>273562.2</v>
      </c>
      <c r="D50" s="64">
        <f t="shared" si="0"/>
        <v>69.79245356668052</v>
      </c>
      <c r="E50" s="65">
        <f t="shared" si="1"/>
        <v>-118403.09999999998</v>
      </c>
      <c r="F50" s="8"/>
      <c r="G50" s="53"/>
      <c r="H50" s="53"/>
      <c r="I50" s="53"/>
      <c r="J50" s="53"/>
      <c r="K50" s="53"/>
      <c r="L50" s="53"/>
    </row>
    <row r="51" spans="1:12" ht="14.25">
      <c r="A51" s="66" t="s">
        <v>42</v>
      </c>
      <c r="B51" s="67">
        <f>B48+B10+B29</f>
        <v>128546.3</v>
      </c>
      <c r="C51" s="68">
        <f>C48+C10+C29</f>
        <v>97904.80000000002</v>
      </c>
      <c r="D51" s="69">
        <f t="shared" si="0"/>
        <v>76.16306342539615</v>
      </c>
      <c r="E51" s="70">
        <f t="shared" si="1"/>
        <v>-30641.499999999985</v>
      </c>
      <c r="F51" s="8"/>
      <c r="G51" s="45"/>
      <c r="H51" s="45"/>
      <c r="I51" s="45"/>
      <c r="J51" s="45"/>
      <c r="K51" s="45"/>
      <c r="L51" s="45"/>
    </row>
    <row r="52" spans="1:12" ht="14.25">
      <c r="A52" s="66" t="s">
        <v>49</v>
      </c>
      <c r="B52" s="78">
        <f>+B51-B48</f>
        <v>105524</v>
      </c>
      <c r="C52" s="79">
        <f>+C51-C48</f>
        <v>82216.20000000001</v>
      </c>
      <c r="D52" s="69">
        <f t="shared" si="0"/>
        <v>77.9123232629544</v>
      </c>
      <c r="E52" s="70">
        <f t="shared" si="1"/>
        <v>-23307.79999999999</v>
      </c>
      <c r="F52" s="8"/>
      <c r="G52" s="45"/>
      <c r="H52" s="45"/>
      <c r="I52" s="45"/>
      <c r="J52" s="45"/>
      <c r="K52" s="45"/>
      <c r="L52" s="45"/>
    </row>
    <row r="53" spans="1:12" ht="14.25">
      <c r="A53" s="66"/>
      <c r="B53" s="78"/>
      <c r="C53" s="79"/>
      <c r="D53" s="69"/>
      <c r="E53" s="70"/>
      <c r="F53" s="8"/>
      <c r="G53" s="45"/>
      <c r="H53" s="45"/>
      <c r="I53" s="45"/>
      <c r="J53" s="45"/>
      <c r="K53" s="45"/>
      <c r="L53" s="45"/>
    </row>
    <row r="54" spans="1:12" ht="14.25">
      <c r="A54" s="46"/>
      <c r="B54" s="47"/>
      <c r="C54" s="48"/>
      <c r="D54" s="44"/>
      <c r="E54" s="45"/>
      <c r="F54" s="8"/>
      <c r="G54" s="45"/>
      <c r="H54" s="45"/>
      <c r="I54" s="45"/>
      <c r="J54" s="45"/>
      <c r="K54" s="45"/>
      <c r="L54" s="45"/>
    </row>
    <row r="55" spans="1:12" ht="12.75">
      <c r="A55" s="50"/>
      <c r="B55" s="50"/>
      <c r="C55" s="49"/>
      <c r="D55" s="51"/>
      <c r="E55" s="52"/>
      <c r="F55" s="8"/>
      <c r="G55" s="52"/>
      <c r="H55" s="52"/>
      <c r="I55" s="52"/>
      <c r="J55" s="52"/>
      <c r="K55" s="52"/>
      <c r="L55" s="52"/>
    </row>
    <row r="56" spans="1:6" ht="14.25">
      <c r="A56" s="4"/>
      <c r="F56" s="8"/>
    </row>
    <row r="57" spans="1:6" ht="14.25">
      <c r="A57" s="4"/>
      <c r="F57" s="8"/>
    </row>
    <row r="58" spans="1:6" ht="14.25">
      <c r="A58" s="4"/>
      <c r="F58" s="8"/>
    </row>
    <row r="59" spans="1:6" ht="14.25">
      <c r="A59" s="4"/>
      <c r="F59" s="8"/>
    </row>
    <row r="60" spans="1:6" ht="14.25">
      <c r="A60" s="4"/>
      <c r="F60" s="8"/>
    </row>
    <row r="61" spans="1:6" ht="14.25">
      <c r="A61" s="4"/>
      <c r="F61" s="8"/>
    </row>
    <row r="62" spans="1:6" ht="14.25">
      <c r="A62" s="4"/>
      <c r="F62" s="8"/>
    </row>
    <row r="63" spans="1:6" ht="14.25">
      <c r="A63" s="4"/>
      <c r="F63" s="8"/>
    </row>
    <row r="64" spans="1:6" ht="14.25">
      <c r="A64" s="4"/>
      <c r="F64" s="22"/>
    </row>
    <row r="65" spans="1:6" ht="14.25">
      <c r="A65" s="4"/>
      <c r="F65" s="8"/>
    </row>
    <row r="66" spans="1:6" ht="14.25">
      <c r="A66" s="4"/>
      <c r="F66" s="8"/>
    </row>
    <row r="67" spans="1:6" ht="14.25">
      <c r="A67" s="4"/>
      <c r="F67" s="8"/>
    </row>
    <row r="68" spans="1:6" ht="14.25">
      <c r="A68" s="4"/>
      <c r="F68" s="8"/>
    </row>
    <row r="69" spans="1:6" ht="14.25">
      <c r="A69" s="4"/>
      <c r="F69" s="8"/>
    </row>
    <row r="70" spans="1:6" ht="14.25">
      <c r="A70" s="4"/>
      <c r="F70" s="8"/>
    </row>
    <row r="71" spans="1:6" ht="14.25">
      <c r="A71" s="4"/>
      <c r="F71" s="8"/>
    </row>
    <row r="72" spans="1:6" ht="14.25">
      <c r="A72" s="4"/>
      <c r="F72" s="8"/>
    </row>
    <row r="73" spans="1:6" ht="14.25">
      <c r="A73" s="4"/>
      <c r="F73" s="8"/>
    </row>
    <row r="74" spans="1:6" ht="14.25">
      <c r="A74" s="4"/>
      <c r="F74" s="8"/>
    </row>
    <row r="75" spans="1:6" ht="14.25">
      <c r="A75" s="4"/>
      <c r="F75" s="8"/>
    </row>
    <row r="76" spans="1:6" ht="14.25">
      <c r="A76" s="4"/>
      <c r="F76" s="8"/>
    </row>
    <row r="77" spans="1:6" ht="14.25">
      <c r="A77" s="4"/>
      <c r="F77" s="8"/>
    </row>
    <row r="78" spans="1:6" ht="14.25">
      <c r="A78" s="4"/>
      <c r="F78" s="8"/>
    </row>
    <row r="79" spans="1:6" ht="14.25">
      <c r="A79" s="4"/>
      <c r="F79" s="8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</sheetData>
  <printOptions/>
  <pageMargins left="1.12" right="0.2" top="0.29" bottom="0.21" header="0.24" footer="0.16"/>
  <pageSetup horizontalDpi="120" verticalDpi="12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8"/>
  <sheetViews>
    <sheetView tabSelected="1" workbookViewId="0" topLeftCell="A20">
      <selection activeCell="G37" sqref="G37"/>
    </sheetView>
  </sheetViews>
  <sheetFormatPr defaultColWidth="9.00390625" defaultRowHeight="12.75"/>
  <cols>
    <col min="1" max="1" width="40.75390625" style="3" customWidth="1"/>
    <col min="2" max="2" width="15.25390625" style="3" customWidth="1"/>
    <col min="3" max="3" width="13.00390625" style="1" customWidth="1"/>
    <col min="4" max="4" width="16.125" style="3" customWidth="1"/>
    <col min="5" max="5" width="13.875" style="3" customWidth="1"/>
    <col min="6" max="7" width="12.00390625" style="3" customWidth="1"/>
    <col min="8" max="8" width="12.25390625" style="3" customWidth="1"/>
    <col min="9" max="12" width="14.25390625" style="3" customWidth="1"/>
    <col min="13" max="13" width="8.375" style="3" customWidth="1"/>
    <col min="14" max="14" width="9.875" style="3" customWidth="1"/>
    <col min="15" max="15" width="9.75390625" style="3" customWidth="1"/>
    <col min="16" max="16" width="8.125" style="3" customWidth="1"/>
    <col min="17" max="17" width="8.375" style="3" customWidth="1"/>
    <col min="18" max="18" width="8.25390625" style="3" customWidth="1"/>
    <col min="19" max="19" width="9.875" style="3" customWidth="1"/>
    <col min="20" max="20" width="7.625" style="3" customWidth="1"/>
    <col min="21" max="21" width="8.25390625" style="3" customWidth="1"/>
    <col min="22" max="22" width="8.375" style="3" customWidth="1"/>
    <col min="23" max="23" width="9.625" style="3" bestFit="1" customWidth="1"/>
    <col min="24" max="24" width="8.00390625" style="3" customWidth="1"/>
    <col min="25" max="25" width="8.125" style="3" customWidth="1"/>
    <col min="26" max="26" width="8.625" style="3" customWidth="1"/>
    <col min="27" max="16384" width="9.125" style="3" customWidth="1"/>
  </cols>
  <sheetData>
    <row r="1" spans="1:12" ht="15.75">
      <c r="A1" s="54"/>
      <c r="B1" s="54"/>
      <c r="C1" s="55" t="s">
        <v>2</v>
      </c>
      <c r="D1" s="55"/>
      <c r="E1" s="55"/>
      <c r="F1" s="28"/>
      <c r="G1" s="28"/>
      <c r="H1" s="28"/>
      <c r="I1" s="28"/>
      <c r="J1" s="28"/>
      <c r="K1" s="28"/>
      <c r="L1" s="28"/>
    </row>
    <row r="2" spans="1:12" ht="15.75">
      <c r="A2" s="55" t="s">
        <v>77</v>
      </c>
      <c r="B2" s="55"/>
      <c r="C2" s="56"/>
      <c r="D2" s="55"/>
      <c r="E2" s="55"/>
      <c r="F2" s="29"/>
      <c r="G2" s="29"/>
      <c r="H2" s="29"/>
      <c r="I2" s="29"/>
      <c r="J2" s="29"/>
      <c r="K2" s="29"/>
      <c r="L2" s="29"/>
    </row>
    <row r="3" spans="1:12" ht="0.75" customHeight="1">
      <c r="A3"/>
      <c r="B3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5" ht="14.25" hidden="1">
      <c r="A4" s="28" t="s">
        <v>3</v>
      </c>
      <c r="B4" s="28"/>
      <c r="C4" s="28"/>
      <c r="D4" s="28"/>
      <c r="E4" s="28"/>
      <c r="F4" s="30" t="s">
        <v>4</v>
      </c>
      <c r="G4" s="30"/>
      <c r="H4" s="30"/>
      <c r="I4" s="30"/>
      <c r="J4" s="30"/>
      <c r="K4" s="30"/>
      <c r="L4" s="30"/>
      <c r="M4" s="6"/>
      <c r="N4" s="4"/>
      <c r="O4" s="7"/>
    </row>
    <row r="5" spans="1:12" ht="12.75">
      <c r="A5" s="31"/>
      <c r="B5" s="89" t="s">
        <v>63</v>
      </c>
      <c r="C5" s="82" t="s">
        <v>5</v>
      </c>
      <c r="D5" s="82" t="s">
        <v>5</v>
      </c>
      <c r="E5" s="84" t="s">
        <v>6</v>
      </c>
      <c r="F5" s="126" t="s">
        <v>73</v>
      </c>
      <c r="G5" s="126" t="s">
        <v>79</v>
      </c>
      <c r="H5" s="126" t="s">
        <v>74</v>
      </c>
      <c r="I5" s="57"/>
      <c r="J5" s="57"/>
      <c r="K5" s="57"/>
      <c r="L5" s="57"/>
    </row>
    <row r="6" spans="1:12" ht="12.75">
      <c r="A6" s="94" t="s">
        <v>9</v>
      </c>
      <c r="B6" s="83" t="s">
        <v>76</v>
      </c>
      <c r="C6" s="83" t="s">
        <v>71</v>
      </c>
      <c r="D6" s="85" t="s">
        <v>76</v>
      </c>
      <c r="E6" s="85" t="s">
        <v>78</v>
      </c>
      <c r="F6" s="127"/>
      <c r="G6" s="127"/>
      <c r="H6" s="127"/>
      <c r="I6" s="58"/>
      <c r="J6" s="58"/>
      <c r="K6" s="58"/>
      <c r="L6" s="58"/>
    </row>
    <row r="7" spans="1:12" ht="12.75">
      <c r="A7" s="94" t="s">
        <v>13</v>
      </c>
      <c r="B7" s="83" t="s">
        <v>60</v>
      </c>
      <c r="C7" s="37"/>
      <c r="D7" s="85" t="s">
        <v>75</v>
      </c>
      <c r="E7" s="86"/>
      <c r="F7" s="127"/>
      <c r="G7" s="127"/>
      <c r="H7" s="127"/>
      <c r="I7" s="57"/>
      <c r="J7" s="57"/>
      <c r="K7" s="57"/>
      <c r="L7" s="57"/>
    </row>
    <row r="8" spans="1:12" ht="12.75">
      <c r="A8" s="36"/>
      <c r="B8" s="37"/>
      <c r="C8" s="37"/>
      <c r="D8" s="106"/>
      <c r="E8" s="59"/>
      <c r="F8" s="128"/>
      <c r="G8" s="128"/>
      <c r="H8" s="128"/>
      <c r="I8" s="57"/>
      <c r="J8" s="57"/>
      <c r="K8" s="57"/>
      <c r="L8" s="57"/>
    </row>
    <row r="9" spans="1:12" ht="12.75">
      <c r="A9" s="103" t="s">
        <v>72</v>
      </c>
      <c r="B9" s="104"/>
      <c r="C9" s="101"/>
      <c r="D9" s="101"/>
      <c r="E9" s="105"/>
      <c r="F9" s="102"/>
      <c r="G9" s="98"/>
      <c r="H9" s="98"/>
      <c r="I9" s="57"/>
      <c r="J9" s="57"/>
      <c r="K9" s="57"/>
      <c r="L9" s="57"/>
    </row>
    <row r="10" spans="1:12" ht="12.75">
      <c r="A10" s="61" t="s">
        <v>64</v>
      </c>
      <c r="B10" s="61"/>
      <c r="C10" s="62"/>
      <c r="D10" s="62"/>
      <c r="E10" s="87"/>
      <c r="F10" s="81"/>
      <c r="G10" s="87"/>
      <c r="H10" s="87"/>
      <c r="I10" s="43"/>
      <c r="J10" s="43"/>
      <c r="K10" s="43"/>
      <c r="L10" s="43"/>
    </row>
    <row r="11" spans="1:12" ht="15">
      <c r="A11" s="63" t="s">
        <v>16</v>
      </c>
      <c r="B11" s="64">
        <f>+B12+B14+B18+B21+B22</f>
        <v>21249.1</v>
      </c>
      <c r="C11" s="64">
        <f>+C12+C14+C18+C21+C22</f>
        <v>90050</v>
      </c>
      <c r="D11" s="64">
        <f>+D12+D14+D18+D21+D22</f>
        <v>16863</v>
      </c>
      <c r="E11" s="64">
        <f>+E12+E14+E18+E21+E22</f>
        <v>16465.100000000002</v>
      </c>
      <c r="F11" s="64">
        <f>(E11/C11)*100</f>
        <v>18.28439755691283</v>
      </c>
      <c r="G11" s="64">
        <f>E11/D11*100</f>
        <v>97.64039613354683</v>
      </c>
      <c r="H11" s="64">
        <f>E11/B11*100</f>
        <v>77.48610529387129</v>
      </c>
      <c r="I11" s="53"/>
      <c r="J11" s="53"/>
      <c r="K11" s="53"/>
      <c r="L11" s="53"/>
    </row>
    <row r="12" spans="1:12" ht="15">
      <c r="A12" s="66" t="s">
        <v>17</v>
      </c>
      <c r="B12" s="67">
        <f>(+B13)</f>
        <v>13570</v>
      </c>
      <c r="C12" s="67">
        <f>(+C13)</f>
        <v>54000</v>
      </c>
      <c r="D12" s="68">
        <f>(+D13)</f>
        <v>10000</v>
      </c>
      <c r="E12" s="68">
        <f>(+E13)</f>
        <v>9111.7</v>
      </c>
      <c r="F12" s="88">
        <f aca="true" t="shared" si="0" ref="F12:F43">(E12/C12)*100</f>
        <v>16.87351851851852</v>
      </c>
      <c r="G12" s="64">
        <f aca="true" t="shared" si="1" ref="G12:G43">E12/D12*100</f>
        <v>91.117</v>
      </c>
      <c r="H12" s="64">
        <f aca="true" t="shared" si="2" ref="H12:H43">E12/B12*100</f>
        <v>67.14591009579956</v>
      </c>
      <c r="I12" s="45"/>
      <c r="J12" s="45"/>
      <c r="K12" s="45"/>
      <c r="L12" s="45"/>
    </row>
    <row r="13" spans="1:12" ht="15">
      <c r="A13" s="66" t="s">
        <v>18</v>
      </c>
      <c r="B13" s="90">
        <v>13570</v>
      </c>
      <c r="C13" s="67">
        <v>54000</v>
      </c>
      <c r="D13" s="67">
        <v>10000</v>
      </c>
      <c r="E13" s="68">
        <v>9111.7</v>
      </c>
      <c r="F13" s="88">
        <f t="shared" si="0"/>
        <v>16.87351851851852</v>
      </c>
      <c r="G13" s="64">
        <f t="shared" si="1"/>
        <v>91.117</v>
      </c>
      <c r="H13" s="64">
        <f t="shared" si="2"/>
        <v>67.14591009579956</v>
      </c>
      <c r="I13" s="45"/>
      <c r="J13" s="45"/>
      <c r="K13" s="45"/>
      <c r="L13" s="45"/>
    </row>
    <row r="14" spans="1:12" s="5" customFormat="1" ht="15">
      <c r="A14" s="66" t="s">
        <v>19</v>
      </c>
      <c r="B14" s="67">
        <f>B15+B17</f>
        <v>3877.2999999999997</v>
      </c>
      <c r="C14" s="67">
        <f>C15+C17</f>
        <v>17500</v>
      </c>
      <c r="D14" s="67">
        <f>D15+D17</f>
        <v>3500</v>
      </c>
      <c r="E14" s="67">
        <f>E15+E17</f>
        <v>4575.2</v>
      </c>
      <c r="F14" s="88">
        <f t="shared" si="0"/>
        <v>26.144000000000002</v>
      </c>
      <c r="G14" s="64">
        <f t="shared" si="1"/>
        <v>130.72</v>
      </c>
      <c r="H14" s="64">
        <f t="shared" si="2"/>
        <v>117.9996389239935</v>
      </c>
      <c r="I14" s="45"/>
      <c r="J14" s="45"/>
      <c r="K14" s="45"/>
      <c r="L14" s="45"/>
    </row>
    <row r="15" spans="1:12" ht="32.25" customHeight="1">
      <c r="A15" s="122" t="s">
        <v>65</v>
      </c>
      <c r="B15" s="91">
        <v>3875.1</v>
      </c>
      <c r="C15" s="71">
        <v>17500</v>
      </c>
      <c r="D15" s="71">
        <v>3500</v>
      </c>
      <c r="E15" s="72">
        <v>4575.2</v>
      </c>
      <c r="F15" s="64">
        <f>(E15/C15)*100</f>
        <v>26.144000000000002</v>
      </c>
      <c r="G15" s="64">
        <f t="shared" si="1"/>
        <v>130.72</v>
      </c>
      <c r="H15" s="64">
        <f t="shared" si="2"/>
        <v>118.06663053856674</v>
      </c>
      <c r="I15" s="45"/>
      <c r="J15" s="45"/>
      <c r="K15" s="45"/>
      <c r="L15" s="45"/>
    </row>
    <row r="16" spans="1:12" ht="31.5" customHeight="1" hidden="1">
      <c r="A16" s="123"/>
      <c r="B16" s="91">
        <v>7002.2</v>
      </c>
      <c r="C16" s="67">
        <v>18800</v>
      </c>
      <c r="D16" s="67"/>
      <c r="E16" s="73">
        <v>4584.5</v>
      </c>
      <c r="F16" s="88">
        <f t="shared" si="0"/>
        <v>24.38563829787234</v>
      </c>
      <c r="G16" s="64" t="e">
        <f t="shared" si="1"/>
        <v>#DIV/0!</v>
      </c>
      <c r="H16" s="64">
        <f t="shared" si="2"/>
        <v>65.47228014052726</v>
      </c>
      <c r="I16" s="45"/>
      <c r="J16" s="45"/>
      <c r="K16" s="45"/>
      <c r="L16" s="45"/>
    </row>
    <row r="17" spans="1:12" ht="15">
      <c r="A17" s="66" t="s">
        <v>57</v>
      </c>
      <c r="B17" s="91">
        <v>2.2</v>
      </c>
      <c r="C17" s="67"/>
      <c r="D17" s="67">
        <v>0</v>
      </c>
      <c r="E17" s="73"/>
      <c r="F17" s="64"/>
      <c r="G17" s="64"/>
      <c r="H17" s="64"/>
      <c r="I17" s="45"/>
      <c r="J17" s="45"/>
      <c r="K17" s="45"/>
      <c r="L17" s="45"/>
    </row>
    <row r="18" spans="1:12" ht="15">
      <c r="A18" s="66" t="s">
        <v>43</v>
      </c>
      <c r="B18" s="67">
        <f>+B19+B20</f>
        <v>3202.2</v>
      </c>
      <c r="C18" s="67">
        <f>+C19+C20</f>
        <v>14050</v>
      </c>
      <c r="D18" s="67">
        <f>+D19+D20</f>
        <v>2800</v>
      </c>
      <c r="E18" s="67">
        <f>+E19+E20</f>
        <v>2022.3999999999999</v>
      </c>
      <c r="F18" s="88">
        <f t="shared" si="0"/>
        <v>14.394306049822065</v>
      </c>
      <c r="G18" s="64">
        <f t="shared" si="1"/>
        <v>72.22857142857141</v>
      </c>
      <c r="H18" s="64">
        <f t="shared" si="2"/>
        <v>63.15657985135219</v>
      </c>
      <c r="I18" s="45"/>
      <c r="J18" s="45"/>
      <c r="K18" s="45"/>
      <c r="L18" s="45"/>
    </row>
    <row r="19" spans="1:12" ht="15">
      <c r="A19" s="66" t="s">
        <v>44</v>
      </c>
      <c r="B19" s="91">
        <v>117.6</v>
      </c>
      <c r="C19" s="67">
        <v>1450</v>
      </c>
      <c r="D19" s="67">
        <v>80</v>
      </c>
      <c r="E19" s="73">
        <v>50.1</v>
      </c>
      <c r="F19" s="88">
        <f t="shared" si="0"/>
        <v>3.4551724137931035</v>
      </c>
      <c r="G19" s="64">
        <f t="shared" si="1"/>
        <v>62.625</v>
      </c>
      <c r="H19" s="64">
        <f t="shared" si="2"/>
        <v>42.602040816326536</v>
      </c>
      <c r="I19" s="45"/>
      <c r="J19" s="45"/>
      <c r="K19" s="45"/>
      <c r="L19" s="45"/>
    </row>
    <row r="20" spans="1:12" ht="15">
      <c r="A20" s="66" t="s">
        <v>51</v>
      </c>
      <c r="B20" s="90">
        <v>3084.6</v>
      </c>
      <c r="C20" s="67">
        <v>12600</v>
      </c>
      <c r="D20" s="67">
        <v>2720</v>
      </c>
      <c r="E20" s="73">
        <v>1972.3</v>
      </c>
      <c r="F20" s="88">
        <f t="shared" si="0"/>
        <v>15.653174603174602</v>
      </c>
      <c r="G20" s="64">
        <f t="shared" si="1"/>
        <v>72.51102941176471</v>
      </c>
      <c r="H20" s="64">
        <f t="shared" si="2"/>
        <v>63.94021915321273</v>
      </c>
      <c r="I20" s="45"/>
      <c r="J20" s="45"/>
      <c r="K20" s="45"/>
      <c r="L20" s="45"/>
    </row>
    <row r="21" spans="1:12" ht="15">
      <c r="A21" s="66" t="s">
        <v>22</v>
      </c>
      <c r="B21" s="91">
        <v>505.8</v>
      </c>
      <c r="C21" s="67">
        <v>4400</v>
      </c>
      <c r="D21" s="67">
        <v>563</v>
      </c>
      <c r="E21" s="68">
        <v>757.3</v>
      </c>
      <c r="F21" s="88">
        <f t="shared" si="0"/>
        <v>17.211363636363636</v>
      </c>
      <c r="G21" s="64">
        <f t="shared" si="1"/>
        <v>134.5115452930728</v>
      </c>
      <c r="H21" s="64">
        <f t="shared" si="2"/>
        <v>149.72321075523922</v>
      </c>
      <c r="I21" s="45"/>
      <c r="J21" s="45"/>
      <c r="K21" s="45"/>
      <c r="L21" s="45"/>
    </row>
    <row r="22" spans="1:12" ht="14.25">
      <c r="A22" s="107" t="s">
        <v>66</v>
      </c>
      <c r="B22" s="124">
        <v>93.8</v>
      </c>
      <c r="C22" s="118">
        <v>100</v>
      </c>
      <c r="D22" s="95"/>
      <c r="E22" s="118">
        <v>-1.5</v>
      </c>
      <c r="F22" s="116">
        <f>(E22/C22)*100</f>
        <v>-1.5</v>
      </c>
      <c r="G22" s="120">
        <f>E22/D23*100</f>
        <v>-4.615384615384616</v>
      </c>
      <c r="H22" s="120">
        <f>E22/B22*100</f>
        <v>-1.5991471215351813</v>
      </c>
      <c r="I22" s="45"/>
      <c r="J22" s="45"/>
      <c r="K22" s="45"/>
      <c r="L22" s="45"/>
    </row>
    <row r="23" spans="1:12" ht="15.75" customHeight="1">
      <c r="A23" s="108"/>
      <c r="B23" s="125"/>
      <c r="C23" s="119"/>
      <c r="D23" s="99">
        <v>32.5</v>
      </c>
      <c r="E23" s="119"/>
      <c r="F23" s="117"/>
      <c r="G23" s="121"/>
      <c r="H23" s="121"/>
      <c r="I23" s="45"/>
      <c r="J23" s="45"/>
      <c r="K23" s="45"/>
      <c r="L23" s="45"/>
    </row>
    <row r="24" spans="1:12" ht="15">
      <c r="A24" s="63" t="s">
        <v>27</v>
      </c>
      <c r="B24" s="64">
        <f>B25+B30+B32+B36+B37+B38</f>
        <v>3006.7</v>
      </c>
      <c r="C24" s="64">
        <f>C25+C30+C32+C36+C37+C38</f>
        <v>22300</v>
      </c>
      <c r="D24" s="64">
        <f>D25+D30+D32+D36+D37+D38</f>
        <v>3480.5</v>
      </c>
      <c r="E24" s="64">
        <f>E25+E30+E32+E36+E37+E38</f>
        <v>4173.5</v>
      </c>
      <c r="F24" s="64">
        <f t="shared" si="0"/>
        <v>18.7152466367713</v>
      </c>
      <c r="G24" s="64">
        <f t="shared" si="1"/>
        <v>119.91093233730786</v>
      </c>
      <c r="H24" s="64">
        <f t="shared" si="2"/>
        <v>138.80666511457744</v>
      </c>
      <c r="I24" s="53"/>
      <c r="J24" s="53"/>
      <c r="K24" s="53"/>
      <c r="L24" s="53"/>
    </row>
    <row r="25" spans="1:12" ht="14.25" customHeight="1" hidden="1">
      <c r="A25" s="107" t="s">
        <v>67</v>
      </c>
      <c r="B25" s="114">
        <f>B27+B28+B29</f>
        <v>1942.7</v>
      </c>
      <c r="C25" s="114">
        <f>C27+C28+C29</f>
        <v>7000</v>
      </c>
      <c r="D25" s="97"/>
      <c r="E25" s="114">
        <f>E27+E28+E29</f>
        <v>1174.7</v>
      </c>
      <c r="F25" s="116">
        <f>(E25/C25)*100</f>
        <v>16.781428571428574</v>
      </c>
      <c r="G25" s="120">
        <f>E25/D26*100</f>
        <v>83.60854092526691</v>
      </c>
      <c r="H25" s="120">
        <f>E25/B25*100</f>
        <v>60.467390744839655</v>
      </c>
      <c r="I25" s="45"/>
      <c r="J25" s="45"/>
      <c r="K25" s="45"/>
      <c r="L25" s="45"/>
    </row>
    <row r="26" spans="1:12" ht="38.25" customHeight="1">
      <c r="A26" s="108"/>
      <c r="B26" s="115"/>
      <c r="C26" s="115"/>
      <c r="D26" s="97">
        <f>D27+D28</f>
        <v>1405</v>
      </c>
      <c r="E26" s="115"/>
      <c r="F26" s="117"/>
      <c r="G26" s="121"/>
      <c r="H26" s="121"/>
      <c r="I26" s="45"/>
      <c r="J26" s="45"/>
      <c r="K26" s="45"/>
      <c r="L26" s="45"/>
    </row>
    <row r="27" spans="1:12" ht="15">
      <c r="A27" s="66" t="s">
        <v>47</v>
      </c>
      <c r="B27" s="91">
        <v>926.7</v>
      </c>
      <c r="C27" s="67">
        <v>4500</v>
      </c>
      <c r="D27" s="67">
        <v>900</v>
      </c>
      <c r="E27" s="68">
        <v>567.5</v>
      </c>
      <c r="F27" s="88">
        <f t="shared" si="0"/>
        <v>12.611111111111112</v>
      </c>
      <c r="G27" s="64">
        <f>E27/D27*100</f>
        <v>63.05555555555556</v>
      </c>
      <c r="H27" s="64">
        <f t="shared" si="2"/>
        <v>61.23880435955541</v>
      </c>
      <c r="I27" s="45"/>
      <c r="J27" s="45"/>
      <c r="K27" s="45"/>
      <c r="L27" s="45"/>
    </row>
    <row r="28" spans="1:12" ht="15">
      <c r="A28" s="66" t="s">
        <v>48</v>
      </c>
      <c r="B28" s="91">
        <v>888.7</v>
      </c>
      <c r="C28" s="67">
        <v>2500</v>
      </c>
      <c r="D28" s="67">
        <v>505</v>
      </c>
      <c r="E28" s="68">
        <v>607.2</v>
      </c>
      <c r="F28" s="88">
        <f t="shared" si="0"/>
        <v>24.288</v>
      </c>
      <c r="G28" s="64">
        <f t="shared" si="1"/>
        <v>120.23762376237626</v>
      </c>
      <c r="H28" s="64">
        <f t="shared" si="2"/>
        <v>68.32451896027905</v>
      </c>
      <c r="I28" s="45"/>
      <c r="J28" s="45"/>
      <c r="K28" s="45"/>
      <c r="L28" s="45"/>
    </row>
    <row r="29" spans="1:12" ht="15">
      <c r="A29" s="66" t="s">
        <v>59</v>
      </c>
      <c r="B29" s="91">
        <v>127.3</v>
      </c>
      <c r="C29" s="67"/>
      <c r="D29" s="67"/>
      <c r="E29" s="68"/>
      <c r="F29" s="88"/>
      <c r="G29" s="64"/>
      <c r="H29" s="64"/>
      <c r="I29" s="45"/>
      <c r="J29" s="45"/>
      <c r="K29" s="45"/>
      <c r="L29" s="45"/>
    </row>
    <row r="30" spans="1:12" ht="15">
      <c r="A30" s="66" t="s">
        <v>28</v>
      </c>
      <c r="B30" s="67">
        <f>+B31</f>
        <v>272.5</v>
      </c>
      <c r="C30" s="67">
        <f>+C31</f>
        <v>1500</v>
      </c>
      <c r="D30" s="67">
        <f>D31</f>
        <v>250</v>
      </c>
      <c r="E30" s="67">
        <f>E31</f>
        <v>300.9</v>
      </c>
      <c r="F30" s="88">
        <f t="shared" si="0"/>
        <v>20.06</v>
      </c>
      <c r="G30" s="64">
        <f t="shared" si="1"/>
        <v>120.36</v>
      </c>
      <c r="H30" s="64">
        <f t="shared" si="2"/>
        <v>110.42201834862384</v>
      </c>
      <c r="I30" s="45"/>
      <c r="J30" s="45"/>
      <c r="K30" s="45"/>
      <c r="L30" s="45"/>
    </row>
    <row r="31" spans="1:12" ht="14.25" customHeight="1">
      <c r="A31" s="66" t="s">
        <v>29</v>
      </c>
      <c r="B31" s="91">
        <v>272.5</v>
      </c>
      <c r="C31" s="67">
        <v>1500</v>
      </c>
      <c r="D31" s="67">
        <v>250</v>
      </c>
      <c r="E31" s="68">
        <v>300.9</v>
      </c>
      <c r="F31" s="88">
        <f t="shared" si="0"/>
        <v>20.06</v>
      </c>
      <c r="G31" s="64">
        <f t="shared" si="1"/>
        <v>120.36</v>
      </c>
      <c r="H31" s="64">
        <f t="shared" si="2"/>
        <v>110.42201834862384</v>
      </c>
      <c r="I31" s="45"/>
      <c r="J31" s="45"/>
      <c r="K31" s="45"/>
      <c r="L31" s="45"/>
    </row>
    <row r="32" spans="1:12" ht="14.25" customHeight="1" hidden="1">
      <c r="A32" s="107" t="s">
        <v>68</v>
      </c>
      <c r="B32" s="114">
        <f>B34+B35</f>
        <v>25.4</v>
      </c>
      <c r="C32" s="114">
        <f>C34+C35</f>
        <v>10000</v>
      </c>
      <c r="D32" s="114">
        <f>D34+D35</f>
        <v>2500</v>
      </c>
      <c r="E32" s="114">
        <f>E34+E35</f>
        <v>2137.7000000000003</v>
      </c>
      <c r="F32" s="116">
        <f>(E32/C32)*100</f>
        <v>21.377000000000002</v>
      </c>
      <c r="G32" s="120">
        <f>E32/D32*100</f>
        <v>85.50800000000001</v>
      </c>
      <c r="H32" s="120">
        <f>E32/B32*100</f>
        <v>8416.141732283466</v>
      </c>
      <c r="I32" s="45"/>
      <c r="J32" s="45"/>
      <c r="K32" s="45"/>
      <c r="L32" s="45"/>
    </row>
    <row r="33" spans="1:12" ht="31.5" customHeight="1">
      <c r="A33" s="108"/>
      <c r="B33" s="115"/>
      <c r="C33" s="115"/>
      <c r="D33" s="115"/>
      <c r="E33" s="115"/>
      <c r="F33" s="117"/>
      <c r="G33" s="121"/>
      <c r="H33" s="121"/>
      <c r="I33" s="45"/>
      <c r="J33" s="45"/>
      <c r="K33" s="45"/>
      <c r="L33" s="45"/>
    </row>
    <row r="34" spans="1:12" ht="15">
      <c r="A34" s="66" t="s">
        <v>61</v>
      </c>
      <c r="B34" s="91"/>
      <c r="C34" s="67">
        <v>7500</v>
      </c>
      <c r="D34" s="67">
        <v>2000</v>
      </c>
      <c r="E34" s="68">
        <v>2067.8</v>
      </c>
      <c r="F34" s="88">
        <f t="shared" si="0"/>
        <v>27.57066666666667</v>
      </c>
      <c r="G34" s="64">
        <f t="shared" si="1"/>
        <v>103.39</v>
      </c>
      <c r="H34" s="64"/>
      <c r="I34" s="45"/>
      <c r="J34" s="45"/>
      <c r="K34" s="45"/>
      <c r="L34" s="45"/>
    </row>
    <row r="35" spans="1:12" ht="15">
      <c r="A35" s="66" t="s">
        <v>62</v>
      </c>
      <c r="B35" s="91">
        <v>25.4</v>
      </c>
      <c r="C35" s="67">
        <v>2500</v>
      </c>
      <c r="D35" s="67">
        <v>500</v>
      </c>
      <c r="E35" s="68">
        <v>69.9</v>
      </c>
      <c r="F35" s="88">
        <f t="shared" si="0"/>
        <v>2.7960000000000003</v>
      </c>
      <c r="G35" s="64">
        <f t="shared" si="1"/>
        <v>13.98</v>
      </c>
      <c r="H35" s="64">
        <f t="shared" si="2"/>
        <v>275.19685039370086</v>
      </c>
      <c r="I35" s="45"/>
      <c r="J35" s="45"/>
      <c r="K35" s="45"/>
      <c r="L35" s="45"/>
    </row>
    <row r="36" spans="1:12" ht="15">
      <c r="A36" s="66" t="s">
        <v>32</v>
      </c>
      <c r="B36" s="92">
        <v>760.3</v>
      </c>
      <c r="C36" s="67">
        <v>3800</v>
      </c>
      <c r="D36" s="67">
        <v>730.5</v>
      </c>
      <c r="E36" s="68">
        <v>557.3</v>
      </c>
      <c r="F36" s="88">
        <f t="shared" si="0"/>
        <v>14.66578947368421</v>
      </c>
      <c r="G36" s="64">
        <f t="shared" si="1"/>
        <v>76.290212183436</v>
      </c>
      <c r="H36" s="64">
        <f t="shared" si="2"/>
        <v>73.30001315270287</v>
      </c>
      <c r="I36" s="45"/>
      <c r="J36" s="45"/>
      <c r="K36" s="45"/>
      <c r="L36" s="45"/>
    </row>
    <row r="37" spans="1:12" ht="15">
      <c r="A37" s="66" t="s">
        <v>33</v>
      </c>
      <c r="B37" s="92">
        <v>5.8</v>
      </c>
      <c r="C37" s="67"/>
      <c r="D37" s="67">
        <v>0</v>
      </c>
      <c r="E37" s="68">
        <v>2.9</v>
      </c>
      <c r="F37" s="88"/>
      <c r="G37" s="64"/>
      <c r="H37" s="64">
        <f t="shared" si="2"/>
        <v>50</v>
      </c>
      <c r="I37" s="45"/>
      <c r="J37" s="45"/>
      <c r="K37" s="45"/>
      <c r="L37" s="45"/>
    </row>
    <row r="38" spans="1:12" ht="15">
      <c r="A38" s="66" t="s">
        <v>70</v>
      </c>
      <c r="B38" s="92"/>
      <c r="C38" s="67"/>
      <c r="D38" s="67"/>
      <c r="E38" s="68"/>
      <c r="F38" s="88"/>
      <c r="G38" s="64"/>
      <c r="H38" s="64"/>
      <c r="I38" s="45"/>
      <c r="J38" s="45"/>
      <c r="K38" s="45"/>
      <c r="L38" s="45"/>
    </row>
    <row r="39" spans="1:12" ht="14.25" customHeight="1" hidden="1">
      <c r="A39" s="109" t="s">
        <v>69</v>
      </c>
      <c r="B39" s="110">
        <v>4368.4</v>
      </c>
      <c r="C39" s="120">
        <v>64764.5</v>
      </c>
      <c r="D39" s="96"/>
      <c r="E39" s="112">
        <v>6341.3</v>
      </c>
      <c r="F39" s="120">
        <f>(E39/C39)*100</f>
        <v>9.791320862509554</v>
      </c>
      <c r="G39" s="120">
        <f>E39/D40*100</f>
        <v>41.080972525443606</v>
      </c>
      <c r="H39" s="120">
        <f>E39/B39*100</f>
        <v>145.16298873729514</v>
      </c>
      <c r="I39" s="45"/>
      <c r="J39" s="45"/>
      <c r="K39" s="45"/>
      <c r="L39" s="45"/>
    </row>
    <row r="40" spans="1:12" ht="46.5" customHeight="1">
      <c r="A40" s="108"/>
      <c r="B40" s="111"/>
      <c r="C40" s="121"/>
      <c r="D40" s="100">
        <v>15436.1</v>
      </c>
      <c r="E40" s="113"/>
      <c r="F40" s="121"/>
      <c r="G40" s="121"/>
      <c r="H40" s="121"/>
      <c r="I40" s="53"/>
      <c r="J40" s="53"/>
      <c r="K40" s="53"/>
      <c r="L40" s="53"/>
    </row>
    <row r="41" spans="1:12" ht="1.5" customHeight="1" hidden="1">
      <c r="A41" s="77"/>
      <c r="B41" s="93"/>
      <c r="C41" s="67"/>
      <c r="D41" s="67"/>
      <c r="E41" s="68"/>
      <c r="F41" s="64"/>
      <c r="G41" s="64" t="e">
        <f t="shared" si="1"/>
        <v>#DIV/0!</v>
      </c>
      <c r="H41" s="64"/>
      <c r="I41" s="45"/>
      <c r="J41" s="45"/>
      <c r="K41" s="45"/>
      <c r="L41" s="45"/>
    </row>
    <row r="42" spans="1:12" ht="15">
      <c r="A42" s="75" t="s">
        <v>41</v>
      </c>
      <c r="B42" s="64">
        <f>B9+B10+B11+B24+B39</f>
        <v>28624.199999999997</v>
      </c>
      <c r="C42" s="64">
        <f>C9+C10+C11+C24+C39</f>
        <v>177114.5</v>
      </c>
      <c r="D42" s="64">
        <f>D9+D10+D11+D24+D40</f>
        <v>35779.6</v>
      </c>
      <c r="E42" s="64">
        <f>E9+E10+E11+E24+E39</f>
        <v>26979.9</v>
      </c>
      <c r="F42" s="64">
        <f t="shared" si="0"/>
        <v>15.233027222502956</v>
      </c>
      <c r="G42" s="64">
        <f t="shared" si="1"/>
        <v>75.4058178403336</v>
      </c>
      <c r="H42" s="64">
        <f t="shared" si="2"/>
        <v>94.25555998071563</v>
      </c>
      <c r="I42" s="53"/>
      <c r="J42" s="53"/>
      <c r="K42" s="53"/>
      <c r="L42" s="53"/>
    </row>
    <row r="43" spans="1:12" ht="15">
      <c r="A43" s="66" t="s">
        <v>49</v>
      </c>
      <c r="B43" s="78">
        <f>B11+B24</f>
        <v>24255.8</v>
      </c>
      <c r="C43" s="78">
        <f>C11+C24</f>
        <v>112350</v>
      </c>
      <c r="D43" s="78">
        <f>D11+D24</f>
        <v>20343.5</v>
      </c>
      <c r="E43" s="78">
        <f>E11+E24</f>
        <v>20638.600000000002</v>
      </c>
      <c r="F43" s="88">
        <f t="shared" si="0"/>
        <v>18.36991544281264</v>
      </c>
      <c r="G43" s="64">
        <f t="shared" si="1"/>
        <v>101.45058618231869</v>
      </c>
      <c r="H43" s="64">
        <f t="shared" si="2"/>
        <v>85.08727809431149</v>
      </c>
      <c r="I43" s="45"/>
      <c r="J43" s="45"/>
      <c r="K43" s="45"/>
      <c r="L43" s="45"/>
    </row>
    <row r="44" spans="1:12" ht="14.25" customHeight="1">
      <c r="A44" s="50" t="s">
        <v>58</v>
      </c>
      <c r="B44" s="50"/>
      <c r="C44" s="50"/>
      <c r="D44" s="80"/>
      <c r="E44" s="51"/>
      <c r="F44" s="52"/>
      <c r="G44" s="52"/>
      <c r="H44" s="52"/>
      <c r="I44" s="52"/>
      <c r="J44" s="52"/>
      <c r="K44" s="52"/>
      <c r="L44" s="52"/>
    </row>
    <row r="45" spans="1:5" ht="14.25">
      <c r="A45" s="4"/>
      <c r="B45" s="4"/>
      <c r="E45" s="131"/>
    </row>
    <row r="46" spans="1:2" ht="14.25">
      <c r="A46" s="4"/>
      <c r="B46" s="4"/>
    </row>
    <row r="47" spans="1:2" ht="14.25">
      <c r="A47" s="4"/>
      <c r="B47" s="4"/>
    </row>
    <row r="48" spans="1:2" ht="14.25">
      <c r="A48" s="4"/>
      <c r="B48" s="4"/>
    </row>
    <row r="49" spans="1:2" ht="14.25">
      <c r="A49" s="4"/>
      <c r="B49" s="4"/>
    </row>
    <row r="50" spans="1:2" ht="14.25">
      <c r="A50" s="4"/>
      <c r="B50" s="4"/>
    </row>
    <row r="51" spans="1:2" ht="14.25">
      <c r="A51" s="4"/>
      <c r="B51" s="4"/>
    </row>
    <row r="52" spans="1:2" ht="14.25">
      <c r="A52" s="4"/>
      <c r="B52" s="4"/>
    </row>
    <row r="53" spans="1:2" ht="14.25">
      <c r="A53" s="4"/>
      <c r="B53" s="4"/>
    </row>
    <row r="54" spans="1:2" ht="14.25">
      <c r="A54" s="4"/>
      <c r="B54" s="4"/>
    </row>
    <row r="55" spans="1:2" ht="14.25">
      <c r="A55" s="4"/>
      <c r="B55" s="4"/>
    </row>
    <row r="56" spans="1:2" ht="14.25">
      <c r="A56" s="4"/>
      <c r="B56" s="4"/>
    </row>
    <row r="57" spans="1:2" ht="14.25">
      <c r="A57" s="4"/>
      <c r="B57" s="4"/>
    </row>
    <row r="58" spans="1:2" ht="14.25">
      <c r="A58" s="4"/>
      <c r="B58" s="4"/>
    </row>
    <row r="59" spans="1:2" ht="14.25">
      <c r="A59" s="4"/>
      <c r="B59" s="4"/>
    </row>
    <row r="60" spans="1:2" ht="14.25">
      <c r="A60" s="4"/>
      <c r="B60" s="4"/>
    </row>
    <row r="61" spans="1:2" ht="14.25">
      <c r="A61" s="4"/>
      <c r="B61" s="4"/>
    </row>
    <row r="62" spans="1:2" ht="14.25">
      <c r="A62" s="4"/>
      <c r="B62" s="4"/>
    </row>
    <row r="63" spans="1:2" ht="14.25">
      <c r="A63" s="4"/>
      <c r="B63" s="4"/>
    </row>
    <row r="64" spans="1:2" ht="14.25">
      <c r="A64" s="4"/>
      <c r="B64" s="4"/>
    </row>
    <row r="65" spans="1:2" ht="14.25">
      <c r="A65" s="4"/>
      <c r="B65" s="4"/>
    </row>
    <row r="66" spans="1:2" ht="14.25">
      <c r="A66" s="4"/>
      <c r="B66" s="4"/>
    </row>
    <row r="67" spans="1:2" ht="14.25">
      <c r="A67" s="4"/>
      <c r="B67" s="4"/>
    </row>
    <row r="68" spans="1:2" ht="14.25">
      <c r="A68" s="4"/>
      <c r="B68" s="4"/>
    </row>
    <row r="69" spans="1:2" ht="14.25">
      <c r="A69" s="4"/>
      <c r="B69" s="4"/>
    </row>
    <row r="70" spans="1:2" ht="14.25">
      <c r="A70" s="4"/>
      <c r="B70" s="4"/>
    </row>
    <row r="71" spans="1:2" ht="14.25">
      <c r="A71" s="4"/>
      <c r="B71" s="4"/>
    </row>
    <row r="72" spans="1:2" ht="14.25">
      <c r="A72" s="4"/>
      <c r="B72" s="4"/>
    </row>
    <row r="73" spans="1:2" ht="14.25">
      <c r="A73" s="4"/>
      <c r="B73" s="4"/>
    </row>
    <row r="74" spans="1:2" ht="14.25">
      <c r="A74" s="4"/>
      <c r="B74" s="4"/>
    </row>
    <row r="75" spans="1:2" ht="14.25">
      <c r="A75" s="4"/>
      <c r="B75" s="4"/>
    </row>
    <row r="76" spans="1:2" ht="14.25">
      <c r="A76" s="4"/>
      <c r="B76" s="4"/>
    </row>
    <row r="77" spans="1:2" ht="14.25">
      <c r="A77" s="4"/>
      <c r="B77" s="4"/>
    </row>
    <row r="78" spans="1:2" ht="14.25">
      <c r="A78" s="4"/>
      <c r="B78" s="4"/>
    </row>
    <row r="79" spans="1:2" ht="14.25">
      <c r="A79" s="4"/>
      <c r="B79" s="4"/>
    </row>
    <row r="80" spans="1:2" ht="14.25">
      <c r="A80" s="4"/>
      <c r="B80" s="4"/>
    </row>
    <row r="81" spans="1:2" ht="14.25">
      <c r="A81" s="4"/>
      <c r="B81" s="4"/>
    </row>
    <row r="82" spans="1:2" ht="14.25">
      <c r="A82" s="4"/>
      <c r="B82" s="4"/>
    </row>
    <row r="83" spans="1:2" ht="14.25">
      <c r="A83" s="4"/>
      <c r="B83" s="4"/>
    </row>
    <row r="84" spans="1:2" ht="14.25">
      <c r="A84" s="4"/>
      <c r="B84" s="4"/>
    </row>
    <row r="85" spans="1:2" ht="14.25">
      <c r="A85" s="4"/>
      <c r="B85" s="4"/>
    </row>
    <row r="86" spans="1:2" ht="14.25">
      <c r="A86" s="4"/>
      <c r="B86" s="4"/>
    </row>
    <row r="87" spans="1:2" ht="14.25">
      <c r="A87" s="4"/>
      <c r="B87" s="4"/>
    </row>
    <row r="88" spans="1:2" ht="14.25">
      <c r="A88" s="4"/>
      <c r="B88" s="4"/>
    </row>
    <row r="89" spans="1:2" ht="14.25">
      <c r="A89" s="4"/>
      <c r="B89" s="4"/>
    </row>
    <row r="90" spans="1:2" ht="14.25">
      <c r="A90" s="4"/>
      <c r="B90" s="4"/>
    </row>
    <row r="91" spans="1:2" ht="14.25">
      <c r="A91" s="4"/>
      <c r="B91" s="4"/>
    </row>
    <row r="92" spans="1:2" ht="14.25">
      <c r="A92" s="4"/>
      <c r="B92" s="4"/>
    </row>
    <row r="93" spans="1:2" ht="14.25">
      <c r="A93" s="4"/>
      <c r="B93" s="4"/>
    </row>
    <row r="94" spans="1:2" ht="14.25">
      <c r="A94" s="4"/>
      <c r="B94" s="4"/>
    </row>
    <row r="95" spans="1:2" ht="14.25">
      <c r="A95" s="4"/>
      <c r="B95" s="4"/>
    </row>
    <row r="96" spans="1:2" ht="14.25">
      <c r="A96" s="4"/>
      <c r="B96" s="4"/>
    </row>
    <row r="97" spans="1:2" ht="14.25">
      <c r="A97" s="4"/>
      <c r="B97" s="4"/>
    </row>
    <row r="98" spans="1:2" ht="14.25">
      <c r="A98" s="4"/>
      <c r="B98" s="4"/>
    </row>
    <row r="99" spans="1:2" ht="14.25">
      <c r="A99" s="4"/>
      <c r="B99" s="4"/>
    </row>
    <row r="100" spans="1:2" ht="14.25">
      <c r="A100" s="4"/>
      <c r="B100" s="4"/>
    </row>
    <row r="101" spans="1:2" ht="14.25">
      <c r="A101" s="4"/>
      <c r="B101" s="4"/>
    </row>
    <row r="102" spans="1:2" ht="14.25">
      <c r="A102" s="4"/>
      <c r="B102" s="4"/>
    </row>
    <row r="103" spans="1:2" ht="14.25">
      <c r="A103" s="4"/>
      <c r="B103" s="4"/>
    </row>
    <row r="104" spans="1:2" ht="14.25">
      <c r="A104" s="4"/>
      <c r="B104" s="4"/>
    </row>
    <row r="105" spans="1:2" ht="14.25">
      <c r="A105" s="4"/>
      <c r="B105" s="4"/>
    </row>
    <row r="106" spans="1:2" ht="14.25">
      <c r="A106" s="4"/>
      <c r="B106" s="4"/>
    </row>
    <row r="107" spans="1:2" ht="14.25">
      <c r="A107" s="4"/>
      <c r="B107" s="4"/>
    </row>
    <row r="108" spans="1:2" ht="14.25">
      <c r="A108" s="4"/>
      <c r="B108" s="4"/>
    </row>
    <row r="109" spans="1:2" ht="14.25">
      <c r="A109" s="4"/>
      <c r="B109" s="4"/>
    </row>
    <row r="110" spans="1:2" ht="14.25">
      <c r="A110" s="4"/>
      <c r="B110" s="4"/>
    </row>
    <row r="111" spans="1:2" ht="14.25">
      <c r="A111" s="4"/>
      <c r="B111" s="4"/>
    </row>
    <row r="112" spans="1:2" ht="14.25">
      <c r="A112" s="4"/>
      <c r="B112" s="4"/>
    </row>
    <row r="113" spans="1:2" ht="14.25">
      <c r="A113" s="4"/>
      <c r="B113" s="4"/>
    </row>
    <row r="114" spans="1:2" ht="14.25">
      <c r="A114" s="4"/>
      <c r="B114" s="4"/>
    </row>
    <row r="115" spans="1:2" ht="14.25">
      <c r="A115" s="4"/>
      <c r="B115" s="4"/>
    </row>
    <row r="116" spans="1:2" ht="14.25">
      <c r="A116" s="4"/>
      <c r="B116" s="4"/>
    </row>
    <row r="117" spans="1:2" ht="14.25">
      <c r="A117" s="4"/>
      <c r="B117" s="4"/>
    </row>
    <row r="118" spans="1:2" ht="14.25">
      <c r="A118" s="4"/>
      <c r="B118" s="4"/>
    </row>
    <row r="119" spans="1:2" ht="14.25">
      <c r="A119" s="4"/>
      <c r="B119" s="4"/>
    </row>
    <row r="120" spans="1:2" ht="14.25">
      <c r="A120" s="4"/>
      <c r="B120" s="4"/>
    </row>
    <row r="121" spans="1:2" ht="14.25">
      <c r="A121" s="4"/>
      <c r="B121" s="4"/>
    </row>
    <row r="122" spans="1:2" ht="14.25">
      <c r="A122" s="4"/>
      <c r="B122" s="4"/>
    </row>
    <row r="123" spans="1:2" ht="14.25">
      <c r="A123" s="4"/>
      <c r="B123" s="4"/>
    </row>
    <row r="124" spans="1:2" ht="14.25">
      <c r="A124" s="4"/>
      <c r="B124" s="4"/>
    </row>
    <row r="125" spans="1:2" ht="14.25">
      <c r="A125" s="4"/>
      <c r="B125" s="4"/>
    </row>
    <row r="126" spans="1:2" ht="14.25">
      <c r="A126" s="4"/>
      <c r="B126" s="4"/>
    </row>
    <row r="127" spans="1:2" ht="14.25">
      <c r="A127" s="4"/>
      <c r="B127" s="4"/>
    </row>
    <row r="128" spans="1:2" ht="14.25">
      <c r="A128" s="4"/>
      <c r="B128" s="4"/>
    </row>
    <row r="129" spans="1:2" ht="14.25">
      <c r="A129" s="4"/>
      <c r="B129" s="4"/>
    </row>
    <row r="130" spans="1:2" ht="14.25">
      <c r="A130" s="4"/>
      <c r="B130" s="4"/>
    </row>
    <row r="131" spans="1:2" ht="14.25">
      <c r="A131" s="4"/>
      <c r="B131" s="4"/>
    </row>
    <row r="132" spans="1:2" ht="14.25">
      <c r="A132" s="4"/>
      <c r="B132" s="4"/>
    </row>
    <row r="133" spans="1:2" ht="14.25">
      <c r="A133" s="4"/>
      <c r="B133" s="4"/>
    </row>
    <row r="134" spans="1:2" ht="14.25">
      <c r="A134" s="4"/>
      <c r="B134" s="4"/>
    </row>
    <row r="135" spans="1:2" ht="14.25">
      <c r="A135" s="4"/>
      <c r="B135" s="4"/>
    </row>
    <row r="136" spans="1:2" ht="14.25">
      <c r="A136" s="4"/>
      <c r="B136" s="4"/>
    </row>
    <row r="137" spans="1:2" ht="14.25">
      <c r="A137" s="4"/>
      <c r="B137" s="4"/>
    </row>
    <row r="138" spans="1:2" ht="14.25">
      <c r="A138" s="4"/>
      <c r="B138" s="4"/>
    </row>
    <row r="139" spans="1:2" ht="14.25">
      <c r="A139" s="4"/>
      <c r="B139" s="4"/>
    </row>
    <row r="140" spans="1:2" ht="14.25">
      <c r="A140" s="4"/>
      <c r="B140" s="4"/>
    </row>
    <row r="141" spans="1:2" ht="14.25">
      <c r="A141" s="4"/>
      <c r="B141" s="4"/>
    </row>
    <row r="142" spans="1:2" ht="14.25">
      <c r="A142" s="4"/>
      <c r="B142" s="4"/>
    </row>
    <row r="143" spans="1:2" ht="14.25">
      <c r="A143" s="4"/>
      <c r="B143" s="4"/>
    </row>
    <row r="144" spans="1:2" ht="14.25">
      <c r="A144" s="4"/>
      <c r="B144" s="4"/>
    </row>
    <row r="145" spans="1:2" ht="14.25">
      <c r="A145" s="4"/>
      <c r="B145" s="4"/>
    </row>
    <row r="146" spans="1:2" ht="14.25">
      <c r="A146" s="4"/>
      <c r="B146" s="4"/>
    </row>
    <row r="147" spans="1:2" ht="14.25">
      <c r="A147" s="4"/>
      <c r="B147" s="4"/>
    </row>
    <row r="148" spans="1:2" ht="14.25">
      <c r="A148" s="4"/>
      <c r="B148" s="4"/>
    </row>
    <row r="149" spans="1:2" ht="14.25">
      <c r="A149" s="4"/>
      <c r="B149" s="4"/>
    </row>
    <row r="150" spans="1:2" ht="14.25">
      <c r="A150" s="4"/>
      <c r="B150" s="4"/>
    </row>
    <row r="151" spans="1:2" ht="14.25">
      <c r="A151" s="4"/>
      <c r="B151" s="4"/>
    </row>
    <row r="152" spans="1:2" ht="14.25">
      <c r="A152" s="4"/>
      <c r="B152" s="4"/>
    </row>
    <row r="153" spans="1:2" ht="14.25">
      <c r="A153" s="4"/>
      <c r="B153" s="4"/>
    </row>
    <row r="154" spans="1:2" ht="14.25">
      <c r="A154" s="4"/>
      <c r="B154" s="4"/>
    </row>
    <row r="155" spans="1:2" ht="14.25">
      <c r="A155" s="4"/>
      <c r="B155" s="4"/>
    </row>
    <row r="156" spans="1:2" ht="14.25">
      <c r="A156" s="4"/>
      <c r="B156" s="4"/>
    </row>
    <row r="157" spans="1:2" ht="14.25">
      <c r="A157" s="4"/>
      <c r="B157" s="4"/>
    </row>
    <row r="158" spans="1:2" ht="14.25">
      <c r="A158" s="4"/>
      <c r="B158" s="4"/>
    </row>
    <row r="159" spans="1:2" ht="14.25">
      <c r="A159" s="4"/>
      <c r="B159" s="4"/>
    </row>
    <row r="160" spans="1:2" ht="14.25">
      <c r="A160" s="4"/>
      <c r="B160" s="4"/>
    </row>
    <row r="161" spans="1:2" ht="14.25">
      <c r="A161" s="4"/>
      <c r="B161" s="4"/>
    </row>
    <row r="162" spans="1:2" ht="14.25">
      <c r="A162" s="4"/>
      <c r="B162" s="4"/>
    </row>
    <row r="163" spans="1:2" ht="14.25">
      <c r="A163" s="4"/>
      <c r="B163" s="4"/>
    </row>
    <row r="164" spans="1:2" ht="14.25">
      <c r="A164" s="4"/>
      <c r="B164" s="4"/>
    </row>
    <row r="165" spans="1:2" ht="14.25">
      <c r="A165" s="4"/>
      <c r="B165" s="4"/>
    </row>
    <row r="166" spans="1:2" ht="14.25">
      <c r="A166" s="4"/>
      <c r="B166" s="4"/>
    </row>
    <row r="167" spans="1:2" ht="14.25">
      <c r="A167" s="4"/>
      <c r="B167" s="4"/>
    </row>
    <row r="168" spans="1:2" ht="14.25">
      <c r="A168" s="4"/>
      <c r="B168" s="4"/>
    </row>
  </sheetData>
  <mergeCells count="33">
    <mergeCell ref="B22:B23"/>
    <mergeCell ref="C39:C40"/>
    <mergeCell ref="H5:H8"/>
    <mergeCell ref="F5:F8"/>
    <mergeCell ref="G5:G8"/>
    <mergeCell ref="E22:E23"/>
    <mergeCell ref="H32:H33"/>
    <mergeCell ref="G39:G40"/>
    <mergeCell ref="H39:H40"/>
    <mergeCell ref="G32:G33"/>
    <mergeCell ref="A15:A16"/>
    <mergeCell ref="H22:H23"/>
    <mergeCell ref="A25:A26"/>
    <mergeCell ref="B25:B26"/>
    <mergeCell ref="E25:E26"/>
    <mergeCell ref="F25:F26"/>
    <mergeCell ref="G25:G26"/>
    <mergeCell ref="H25:H26"/>
    <mergeCell ref="A22:A23"/>
    <mergeCell ref="G22:G23"/>
    <mergeCell ref="F22:F23"/>
    <mergeCell ref="C22:C23"/>
    <mergeCell ref="C25:C26"/>
    <mergeCell ref="F39:F40"/>
    <mergeCell ref="F32:F33"/>
    <mergeCell ref="A32:A33"/>
    <mergeCell ref="A39:A40"/>
    <mergeCell ref="B39:B40"/>
    <mergeCell ref="E39:E40"/>
    <mergeCell ref="B32:B33"/>
    <mergeCell ref="D32:D33"/>
    <mergeCell ref="E32:E33"/>
    <mergeCell ref="C32:C33"/>
  </mergeCells>
  <printOptions/>
  <pageMargins left="0.52" right="0.2" top="0.58" bottom="0.39" header="0.28" footer="0.08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E1">
      <selection activeCell="E1" sqref="E1"/>
    </sheetView>
  </sheetViews>
  <sheetFormatPr defaultColWidth="9.00390625" defaultRowHeight="12.75"/>
  <cols>
    <col min="1" max="1" width="57.125" style="1" customWidth="1"/>
    <col min="2" max="5" width="11.75390625" style="8" customWidth="1"/>
    <col min="6" max="16384" width="9.125" style="8" customWidth="1"/>
  </cols>
  <sheetData>
    <row r="2" spans="1:5" ht="15.75">
      <c r="A2" s="129"/>
      <c r="B2" s="129"/>
      <c r="C2" s="129"/>
      <c r="D2" s="129"/>
      <c r="E2" s="129"/>
    </row>
    <row r="4" spans="1:6" ht="21" customHeight="1">
      <c r="A4" s="9"/>
      <c r="B4" s="10"/>
      <c r="C4" s="10"/>
      <c r="D4" s="130"/>
      <c r="E4" s="130"/>
      <c r="F4" s="11"/>
    </row>
    <row r="5" spans="1:5" ht="42" customHeight="1">
      <c r="A5" s="12"/>
      <c r="B5" s="13"/>
      <c r="C5" s="13"/>
      <c r="D5" s="13"/>
      <c r="E5" s="13"/>
    </row>
    <row r="6" spans="1:2" ht="18.75" customHeight="1">
      <c r="A6" s="14"/>
      <c r="B6" s="15"/>
    </row>
    <row r="7" spans="1:2" ht="14.25">
      <c r="A7" s="16"/>
      <c r="B7" s="15"/>
    </row>
    <row r="8" spans="1:2" ht="17.25" customHeight="1">
      <c r="A8" s="17"/>
      <c r="B8" s="18"/>
    </row>
    <row r="9" spans="1:2" ht="15">
      <c r="A9" s="19"/>
      <c r="B9" s="18"/>
    </row>
    <row r="10" spans="1:2" ht="15">
      <c r="A10" s="19"/>
      <c r="B10" s="18"/>
    </row>
    <row r="11" spans="1:2" ht="14.25">
      <c r="A11" s="17"/>
      <c r="B11" s="18"/>
    </row>
    <row r="12" spans="1:2" ht="15">
      <c r="A12" s="19"/>
      <c r="B12" s="18"/>
    </row>
    <row r="13" spans="1:2" ht="15">
      <c r="A13" s="19"/>
      <c r="B13" s="15"/>
    </row>
    <row r="14" spans="1:2" ht="14.25">
      <c r="A14" s="17"/>
      <c r="B14" s="15"/>
    </row>
    <row r="15" spans="1:2" ht="15">
      <c r="A15" s="19"/>
      <c r="B15" s="15"/>
    </row>
    <row r="16" spans="1:2" ht="15">
      <c r="A16" s="19"/>
      <c r="B16" s="15"/>
    </row>
    <row r="17" spans="1:2" ht="14.25">
      <c r="A17" s="17"/>
      <c r="B17" s="15"/>
    </row>
    <row r="18" spans="1:2" ht="15">
      <c r="A18" s="19"/>
      <c r="B18" s="15"/>
    </row>
    <row r="19" spans="1:2" ht="15">
      <c r="A19" s="19"/>
      <c r="B19" s="15"/>
    </row>
    <row r="20" spans="1:2" ht="15">
      <c r="A20" s="19"/>
      <c r="B20" s="15"/>
    </row>
    <row r="21" spans="1:2" ht="19.5" customHeight="1">
      <c r="A21" s="17"/>
      <c r="B21" s="15"/>
    </row>
    <row r="22" spans="1:2" ht="15">
      <c r="A22" s="19"/>
      <c r="B22" s="15"/>
    </row>
    <row r="23" spans="1:2" ht="15">
      <c r="A23" s="19"/>
      <c r="B23" s="15"/>
    </row>
    <row r="24" spans="1:2" ht="32.25" customHeight="1">
      <c r="A24" s="19"/>
      <c r="B24" s="15"/>
    </row>
    <row r="25" spans="1:2" ht="15">
      <c r="A25" s="19"/>
      <c r="B25" s="15"/>
    </row>
    <row r="26" spans="1:2" ht="14.25">
      <c r="A26" s="17"/>
      <c r="B26" s="15"/>
    </row>
    <row r="27" spans="1:2" ht="15">
      <c r="A27" s="19"/>
      <c r="B27" s="15"/>
    </row>
    <row r="28" spans="1:2" ht="15">
      <c r="A28" s="19"/>
      <c r="B28" s="15"/>
    </row>
    <row r="29" spans="1:2" s="22" customFormat="1" ht="15">
      <c r="A29" s="20"/>
      <c r="B29" s="21"/>
    </row>
    <row r="30" spans="1:2" ht="47.25" customHeight="1">
      <c r="A30" s="23"/>
      <c r="B30" s="15"/>
    </row>
    <row r="31" spans="1:2" ht="15">
      <c r="A31" s="20"/>
      <c r="B31" s="18"/>
    </row>
    <row r="32" spans="1:2" ht="15">
      <c r="A32" s="20"/>
      <c r="B32" s="18"/>
    </row>
    <row r="33" spans="1:2" ht="14.25">
      <c r="A33" s="24"/>
      <c r="B33" s="15"/>
    </row>
    <row r="34" spans="1:2" ht="45" customHeight="1">
      <c r="A34" s="17"/>
      <c r="B34" s="15"/>
    </row>
    <row r="35" spans="1:2" ht="15">
      <c r="A35" s="19"/>
      <c r="B35" s="15"/>
    </row>
    <row r="36" spans="1:2" ht="15">
      <c r="A36" s="19"/>
      <c r="B36" s="15"/>
    </row>
    <row r="37" spans="1:2" ht="14.25">
      <c r="A37" s="17"/>
      <c r="B37" s="15"/>
    </row>
    <row r="38" spans="1:2" ht="16.5" customHeight="1">
      <c r="A38" s="17"/>
      <c r="B38" s="15"/>
    </row>
    <row r="39" spans="1:2" ht="15">
      <c r="A39" s="25"/>
      <c r="B39" s="15"/>
    </row>
    <row r="40" spans="1:2" ht="14.25">
      <c r="A40" s="24"/>
      <c r="B40" s="15"/>
    </row>
    <row r="41" spans="1:2" ht="15">
      <c r="A41" s="19"/>
      <c r="B41" s="15"/>
    </row>
    <row r="42" spans="1:2" ht="14.25">
      <c r="A42" s="24"/>
      <c r="B42" s="21"/>
    </row>
    <row r="43" spans="1:2" ht="12.75">
      <c r="A43" s="2"/>
      <c r="B43" s="26"/>
    </row>
    <row r="44" spans="1:2" ht="12.75">
      <c r="A44" s="2"/>
      <c r="B44" s="26"/>
    </row>
    <row r="45" spans="1:2" ht="12.75">
      <c r="A45" s="2"/>
      <c r="B45" s="26"/>
    </row>
    <row r="46" spans="1:2" ht="12.75">
      <c r="A46" s="2"/>
      <c r="B46" s="26"/>
    </row>
    <row r="47" spans="1:2" ht="12.75">
      <c r="A47" s="2"/>
      <c r="B47" s="26"/>
    </row>
    <row r="48" spans="1:2" ht="12.75">
      <c r="A48" s="2"/>
      <c r="B48" s="26"/>
    </row>
    <row r="49" spans="1:2" ht="12.75">
      <c r="A49" s="2"/>
      <c r="B49" s="26"/>
    </row>
    <row r="50" spans="1:2" ht="12.75">
      <c r="A50" s="2"/>
      <c r="B50" s="26"/>
    </row>
    <row r="51" spans="1:2" ht="12.75">
      <c r="A51" s="2"/>
      <c r="B51" s="26"/>
    </row>
    <row r="52" spans="1:2" ht="12.75">
      <c r="A52" s="2"/>
      <c r="B52" s="27"/>
    </row>
    <row r="53" spans="1:2" ht="12.75">
      <c r="A53" s="2"/>
      <c r="B53" s="27"/>
    </row>
  </sheetData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fin08u</cp:lastModifiedBy>
  <cp:lastPrinted>2010-03-15T12:00:05Z</cp:lastPrinted>
  <dcterms:created xsi:type="dcterms:W3CDTF">2002-08-21T11:19:18Z</dcterms:created>
  <dcterms:modified xsi:type="dcterms:W3CDTF">2010-03-15T12:01:14Z</dcterms:modified>
  <cp:category/>
  <cp:version/>
  <cp:contentType/>
  <cp:contentStatus/>
</cp:coreProperties>
</file>