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2120" windowHeight="9120" activeTab="0"/>
  </bookViews>
  <sheets>
    <sheet name="МСУ" sheetId="1" r:id="rId1"/>
    <sheet name="Лист3" sheetId="2" r:id="rId2"/>
  </sheets>
  <definedNames>
    <definedName name="_xlnm.Print_Titles" localSheetId="0">'МСУ'!$8:$11</definedName>
    <definedName name="_xlnm.Print_Area" localSheetId="0">'МСУ'!$C$2:$AB$156</definedName>
  </definedNames>
  <calcPr fullCalcOnLoad="1"/>
</workbook>
</file>

<file path=xl/sharedStrings.xml><?xml version="1.0" encoding="utf-8"?>
<sst xmlns="http://schemas.openxmlformats.org/spreadsheetml/2006/main" count="705" uniqueCount="531">
  <si>
    <t>Субвенции для осуществления государственных полномочий ЧР по созданию и обеспечению деятельности административных комиссий для рассмотрения дел об административных правонарушениях</t>
  </si>
  <si>
    <t>Постановление Главы администрации города Шумерля от 22.03.2007г. №153</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</si>
  <si>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</si>
  <si>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</si>
  <si>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РГ-А-2000</t>
  </si>
  <si>
    <t>Постановление Главы администрации города Шумерля от 29.12.2006г.  №1004</t>
  </si>
  <si>
    <t>Закон РФ от 19.04.1997г. №1032-1</t>
  </si>
  <si>
    <t>Постановление КМ от 29.12.2006г. №339</t>
  </si>
  <si>
    <t>Федеральный закон от 15.12.2001г. №166-ФЗ</t>
  </si>
  <si>
    <t>Закон ЧР от 30.05.2003г. №16</t>
  </si>
  <si>
    <t>Постановление Главы администрации города Шумерля от 22.04.2005г. №254/1</t>
  </si>
  <si>
    <t>Бюджетный кодекс РФ от 31.07.1998г. №145-ФЗ</t>
  </si>
  <si>
    <t>Постановление КМ от 25.02.2005г. №41</t>
  </si>
  <si>
    <t>Указ Президента РФ от 06.04.2006г. №324</t>
  </si>
  <si>
    <t>Приказ Министерства образования и науки РФ от 19.01.2007г. №21</t>
  </si>
  <si>
    <t>Жилищный кодекс РФ от 29.12.2004г.№188-ФЗ, постановление Правительства РФ от 17.09.2001г. №675</t>
  </si>
  <si>
    <t>29.12.2004 17.09.2001</t>
  </si>
  <si>
    <t xml:space="preserve">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Постановление Правительства Российской Федерации от 17.09.2001 № 675 "О федеральной целевой программе "Жилище" на 2002–2010 годы"</t>
  </si>
  <si>
    <t xml:space="preserve">ст.26.2 
п.1 </t>
  </si>
  <si>
    <t>18.10.1999, не установлен
02.10.2001 – 31.12.2010</t>
  </si>
  <si>
    <t xml:space="preserve">п.2 </t>
  </si>
  <si>
    <t>01.01.2009, не установлен</t>
  </si>
  <si>
    <t>07.03.2002, не установлен</t>
  </si>
  <si>
    <t>Указ Президента Чувашской Республики от 06.03.2002 № 51 "О мерах по усилению государственной поддержки молодых граждан в Чувашской Республике"   Постановление Кабинета Министров Чувашской Республики от 23.12.2008 № 392 "Об утверждении Правил предоставления средств из республиканского бюджета Чувашской Республики"</t>
  </si>
  <si>
    <t>п. 2                                абз.47 п.1</t>
  </si>
  <si>
    <t>07.03.2002, не установлен,              01.01.2009, не установлен</t>
  </si>
  <si>
    <t xml:space="preserve">Жилищный кодекс РФ от 29.12.2004г.№188-ФЗ,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</si>
  <si>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ст.  26.2</t>
  </si>
  <si>
    <t>29.12.2004,   18.10.1999</t>
  </si>
  <si>
    <t xml:space="preserve">     Постановление Кабинета Министров Чувашской Республики от 11.12.2008 № 380 "О республиканской адресной программе "Капитальный ремонт многоквартирных домов, расположенных на территории Чувашской Республики" на 2009 год"
   Постановление Кабинета Министров Чувашской Республики от 23.12.2008 № 392 "Об утверждении Правил предоставления средств из республиканского бюджета Чувашской Республики"</t>
  </si>
  <si>
    <t>п.1,    абз. 59.п 1</t>
  </si>
  <si>
    <t>11.12.2008 – 31.12.2009,     01.01.2009 не установлен</t>
  </si>
  <si>
    <t xml:space="preserve"> Постановление Кабинета Министров Чувашской Республики от 31.01.2005 № 16 "О проведении ежегодного республиканского смотра–конкурса на лучшее озеленение и благоустройство населенного пункта Чувашской Республики" ,     Постановление Кабинета Министров Чувашской Республики от 23.12.2008 № 392, Расплряжение КМ ЧР от 02.09.2009г. № 282-р</t>
  </si>
  <si>
    <t xml:space="preserve">Указ Президента ЧР от 05.10.2005г. № 101,   Постановление Кабинета Министров Чувашской Республики от 23.12.2008 № 392 </t>
  </si>
  <si>
    <t>Указ Президента ЧР от 05.10.2005г. № 101, Постановление Главы администрации города Шумерля от 29.12.2006г. №1316</t>
  </si>
  <si>
    <t xml:space="preserve"> Постановление Кабинета Министров Чувашской Республики от 14.04.2006 № 100 "О мерах государственной поддержки субъектов малого и среднего предпринимательства"
   Постановление Кабинета Министров Чувашской Республики от 14.09.2007 № 234 "Об утверждении Порядка предоставления грантов начинающим субъектам малого предпринимательства на создание собственного бизнеса"</t>
  </si>
  <si>
    <t xml:space="preserve">п. 1 ,  п. 1 </t>
  </si>
  <si>
    <t>09.05.2006г. не установлен, 14.09.2007г. Не установлен</t>
  </si>
  <si>
    <t xml:space="preserve">   Постановление Правительства Российской Федерации от 22.04.2005 № 249 "Об условиях и порядке предоставления средств федерального бюджета, предусмотренных на государственную поддержку малого предпринимательства, включая крестьянские (фермерские) хозяйства"</t>
  </si>
  <si>
    <t xml:space="preserve">п.1 </t>
  </si>
  <si>
    <t>22.04.2005, не установлен</t>
  </si>
  <si>
    <t>Постановление Кабинета Министров Чувашской Республики от 14.09.2007 № 233 "О поддержке муниципальных программ развития малого и среднего предпринимательства"</t>
  </si>
  <si>
    <t>Постановление главы администрации г. Шумерля 30.01.2008г. № 31 "31 «Об утверждении Порядка предоставления грантов субъектам и среднего  предпринимательства на создание и развитие собственного бизнеса»</t>
  </si>
  <si>
    <t xml:space="preserve"> Постановление Кабинета Министров Чувашской Республики от 31.01.2006 № 24 "Об экономическим соревновании между муниципальными районами, городскими округами Чувашской Республики"</t>
  </si>
  <si>
    <t>31.01.2006 – 23.12.2008</t>
  </si>
  <si>
    <t xml:space="preserve">   Указ Президента Российской Федерации от 28.04.2008 № 607 "Об оценке эффективности деятельности органов местного самоуправления городских округов и муниципальных районов"</t>
  </si>
  <si>
    <t xml:space="preserve">п.5 </t>
  </si>
  <si>
    <t>28.04.2008, не установлен</t>
  </si>
  <si>
    <t xml:space="preserve"> Закон Российской Федерации от 19.04.1991 № 1032–1 "О занятости населения в Российской Федерации"</t>
  </si>
  <si>
    <t>02.05.1991, не установлен</t>
  </si>
  <si>
    <t>ст 7 . 1</t>
  </si>
  <si>
    <t xml:space="preserve">подп.22 п.2 ст.26.3 </t>
  </si>
  <si>
    <t xml:space="preserve">   Закон Чувашской Республики от 24.11.2004 № 53 "Об охране здоровья граждан в Чувашской Республике"
   Постановление Кабинета Министров Чувашской Республики от 25.06.2003 № 151 "Об утверждении Правил обязательного медицинского страхования граждан в Чувашской Республике"</t>
  </si>
  <si>
    <t xml:space="preserve">п.8 ст.3 
п.1 </t>
  </si>
  <si>
    <t>01.01.2005, не установлен
15.07.2003, не установлен</t>
  </si>
  <si>
    <t xml:space="preserve">    Закон Чувашской Республики от 29.12.2005 № 68 "О комиссиях по делам несовершеннолетних и защите их прав в Чувашской Республике", Постановление Кабинета Министров Чувашской Республики от 23.12.2008 № 392 </t>
  </si>
  <si>
    <t xml:space="preserve">п.7 </t>
  </si>
  <si>
    <t>01.01.2006г.  Не установлен01.01.2009 не установлен</t>
  </si>
  <si>
    <t xml:space="preserve">   Федеральный закон от 12.01.1996 № 8–ФЗ "О погребении и похоронном деле"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</si>
  <si>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ст.26 
подп.41 п.2 ст.26.3 </t>
  </si>
  <si>
    <t>15.01.1996, не установлен
18.10.1999, не установлен</t>
  </si>
  <si>
    <t>Федеральный закон от 06.10.2003 г. № 131-ФЗ,  Постановление Правительства Российской Федерации от 10.05.2007 № 280 "О Федеральной целевой программе "Предупреждение и борьба с социально значимыми заболеваниями на 2007–2011 годы"</t>
  </si>
  <si>
    <t>01.01.2006, 10.05.2007 – 31.12.2011</t>
  </si>
  <si>
    <t xml:space="preserve">п. 6 </t>
  </si>
  <si>
    <t>Закон ЧР от 18.10.2004 г. № 19,  Постановление Кабинета Министров Чувашской Республики от 21.08.2007 № 205 "О республиканской целевой программе "Предупреждение и борьба с социально значимыми заболеваниями в Чувашской Республике (2008–2011 годы)"",   Постановление Кабинета Министров Чувашской Республики от 12.09.2008 № 270 "О республиканской целевой программе демографического развития Чувашской Республики на 2011–2020 гг.""</t>
  </si>
  <si>
    <t>п.3, п. 3</t>
  </si>
  <si>
    <t>29.08.2007-31.12.2011,  12.09.2008-31.12.2020г.</t>
  </si>
  <si>
    <t>Федеральный закон от 06.10.2003 г. № 131-ФЗ,  Постановление Правительства Российской Федерации от 31.12.2008 № 1088 "О порядке предоставления субсидий из федерального бюджета бюджетам субъектов Российской Федерации на осуществление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а при их отсутствии на территории муниципального образования – учреждений и подразделений скорой медицинской помощи субъектов Российской Федерации"</t>
  </si>
  <si>
    <t>01.01.2006, 01 01 2009г. не установлен</t>
  </si>
  <si>
    <t>п.2 ст. 4</t>
  </si>
  <si>
    <t>25.10.2004г. Не установлено</t>
  </si>
  <si>
    <t>п.3 ст.7</t>
  </si>
  <si>
    <t>16.04.2006г. Не установлено</t>
  </si>
  <si>
    <t>Федеральный закон от 06.10.2003 г. № 131-ФЗ, Федеральный закон от 29.12.1994 № 78–ФЗ "О библиотечном деле"</t>
  </si>
  <si>
    <t>п.2, ст.15</t>
  </si>
  <si>
    <t>02.01.1995г., 01.01.2006</t>
  </si>
  <si>
    <t xml:space="preserve">Закон Чувашской Республики от 15.06.1998г. №11, Закон Чувашской Республики от 15.06.1998 № 11 "О библиотечном деле" </t>
  </si>
  <si>
    <t>ст.5</t>
  </si>
  <si>
    <t>26.06.1998г., 11.07.1998 не установлено</t>
  </si>
  <si>
    <t>ст.39</t>
  </si>
  <si>
    <t>19.11.1992г. не установлено</t>
  </si>
  <si>
    <t>ст. 24</t>
  </si>
  <si>
    <t>03.07.1993г. Не установлено</t>
  </si>
  <si>
    <t xml:space="preserve">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Федеральный закон от 04.12.2007 № 329–ФЗ "О физической культуре и спорте в Российской Федерации"</t>
  </si>
  <si>
    <t xml:space="preserve">
подп.30 п.2 ст.26.3 
п.2 ст.38 </t>
  </si>
  <si>
    <t xml:space="preserve">
18.10.1999, не установлен
30.03.2008, не установлен</t>
  </si>
  <si>
    <t xml:space="preserve">  
   Закон Чувашской Республики от 27.06.2008 № 31 "О физической культуре и спорте"
  </t>
  </si>
  <si>
    <t xml:space="preserve">ст.6 
</t>
  </si>
  <si>
    <t xml:space="preserve">
13.07.2008, не установлен
</t>
  </si>
  <si>
    <t>Закон ЧР от 18.10.2004 г. № 19, Постановление Кабинета Министров Чувашской Республики от 20.07.2005 № 185 "О республиканской целевой программе "Молодежь Чувашской Республики: 2006–2010 годы""</t>
  </si>
  <si>
    <t>01.01.2006, 20.07.2005 – 31.12.2010</t>
  </si>
  <si>
    <t>Федеральный закон от 06.10.2003 г. № 131-ФЗ,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</si>
  <si>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01.06.2006г,  18.10.1999, не установлен</t>
  </si>
  <si>
    <t>ст. 26.2</t>
  </si>
  <si>
    <t xml:space="preserve">ст.26.2 </t>
  </si>
  <si>
    <t xml:space="preserve">   Федеральный закон от 19.05.1995 № 81–ФЗ "О государственных пособиях гражданам, имеющим детей"
   Постановление Правительства Российской Федерации от 30.12.2006 № 865 "Об утверждении Положения о назначении и выплате государственных пособий гражданам, имеющим детей"</t>
  </si>
  <si>
    <t xml:space="preserve">ст.4.1 
п.27-34 Раздел.V </t>
  </si>
  <si>
    <t>22.05.1995, не установлен
01.01.2007, не установлен</t>
  </si>
  <si>
    <t xml:space="preserve">   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</si>
  <si>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 xml:space="preserve">ст.25 </t>
  </si>
  <si>
    <t>15.04.1996, не установлен</t>
  </si>
  <si>
    <t xml:space="preserve">   Федеральный закон от 21.12.1994 № 68–ФЗ "О защите населения и территорий от чрезвычайных ситуаций природного и техногенного характера"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</si>
  <si>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ст.11 
подп.5 п.2 ст.26.3 </t>
  </si>
  <si>
    <t>24.12.1994, не установлен
18.10.1999, не установлен</t>
  </si>
  <si>
    <t xml:space="preserve">подп.4 п.2 ст.26.3 </t>
  </si>
  <si>
    <t xml:space="preserve">   Постановление Кабинета Министров Чувашской Республики от 09.10.2000 № 186 "Об утверждении Положения о порядке расходования средств резервного фонда Кабинета Министров Чувашской Республики"</t>
  </si>
  <si>
    <t>09.10.2000, не установлен</t>
  </si>
  <si>
    <t xml:space="preserve">абз.72 п.1 </t>
  </si>
  <si>
    <t xml:space="preserve">Закон ЧР от 18.10.2004г. №19, Постановление Кабинета Министров Чувашской Республики от 23.12.2008 № 392 </t>
  </si>
  <si>
    <t>Постановление Кабинета Министров Чувашской Республики от 11.12.2007 № 325 "Об утверждении Правил предоставления средств из республиканского бюджета Чувашской Республики"</t>
  </si>
  <si>
    <t>Реестр расходных обязательств города Шумерля за 2009 год</t>
  </si>
  <si>
    <t>Субвенции на осуществление полномочий по обеспечению жилыми помещениями по договорам социального найма категорий граждан, указанных в части 1 статьи 11 Закона Чувашской Республики "О регулировании жилищных отношений"</t>
  </si>
  <si>
    <t>Субсидии на комплектование книжных фондов библиотек муниципальных образований  Чувашской Республики</t>
  </si>
  <si>
    <t>Субсидии на предоставление субсидий молодым семьям для приобретения (строительства) жилья</t>
  </si>
  <si>
    <t>Субвенции на государственную поддержку внедрения комплексных мер модернизации образования</t>
  </si>
  <si>
    <t>Резервный фонд</t>
  </si>
  <si>
    <t>Погребение безродных</t>
  </si>
  <si>
    <t>Субсидии на на организацию общественных работ, временного трудоустройства, стажировки в целях приобретения опыта работы безработных граждан, граждан ищущих работу, включая выпускников общеобразовательных учреждений, а также работников в случае угрозы массового увольнения в рамках Республиканской целевой программы дополнительной поддержки занятости населения Чувашской Республики на 2010 год</t>
  </si>
  <si>
    <t>Субсидии на строительство, содержание реконструкция техсредств дорожного движения</t>
  </si>
  <si>
    <t xml:space="preserve">08 06 </t>
  </si>
  <si>
    <t>10 06</t>
  </si>
  <si>
    <t>создание условий для обеспечения жителей городского округа услугами связи, общественного питания, торговли и бытового обслуживания</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</si>
  <si>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</si>
  <si>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</si>
  <si>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</si>
  <si>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</si>
  <si>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</si>
  <si>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РГ-А-3800</t>
  </si>
  <si>
    <t xml:space="preserve">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</si>
  <si>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подп.1 п.2 ст.26.3 </t>
  </si>
  <si>
    <t>18.10.1999, не установлен</t>
  </si>
  <si>
    <t xml:space="preserve">   Закон Чувашской Республики от 12.04.2005 № 11 "О государственной гражданской службе Чувашской Республики"
   Постановление Кабинета Министров Чувашской Республики от 26.10.2007 № 270 "Об утверждении Правил исчисления денежного содержания государственных гражданских служащих Чувашской Республики"
   Указ Президента Чувашской Республики от 05.05.2004 № 34 "О мерах по совершенствованию деятельности органов исполнительной власти Чувашской Республики"</t>
  </si>
  <si>
    <t>25.04.2005, не установлен
11.11.2007, не установлен
05.05.2004, не установлен</t>
  </si>
  <si>
    <t xml:space="preserve">ст.10 
п.1 
абз.4 п.5 </t>
  </si>
  <si>
    <t xml:space="preserve">   Закон Чувашской Республики от 12.04.2005 № 11 "О государственной гражданской службе Чувашской Республики"
   Постановление Кабинета Министров Чувашской Республики от 02.11.2006 № 276 "О денежном содержании государственных гражданских служащих Чувашской Республики"
   Указ Президента Чувашской Республики от 05.05.2004 № 34 "О мерах по совершенствованию деятельности органов исполнительной власти Чувашской Республики"</t>
  </si>
  <si>
    <t xml:space="preserve">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Федеральный закон от 12.06.2002 № 67–ФЗ "Об основных гарантиях избирательных прав и права на участие в референдуме граждан Российской Федерации"
   </t>
  </si>
  <si>
    <t xml:space="preserve">подп.2 п.2 ст.26.3 
подп.д п.10 ст.23 
</t>
  </si>
  <si>
    <t xml:space="preserve">18.10.1999, не установлен
26.06.2002, не установлен
</t>
  </si>
  <si>
    <t xml:space="preserve">   Постановление Кабинета Министров Чувашской Республики от 23.12.2008 № 392 "Об утверждении Правил предоставления средств из республиканского бюджета Чувашской Республики"</t>
  </si>
  <si>
    <t xml:space="preserve">   Федеральный закон от 15.11.1997 № 143–ФЗ "Об актах гражданского состояния"
   </t>
  </si>
  <si>
    <t xml:space="preserve">ст.4 
</t>
  </si>
  <si>
    <t xml:space="preserve">20.11.1997, не установлен
</t>
  </si>
  <si>
    <t>01.01.2009 не установлен</t>
  </si>
  <si>
    <t>03.09.2004, не установлен
10.06.2005, не установлен</t>
  </si>
  <si>
    <t xml:space="preserve">   Постановление Кабинета Министров Чувашской Республики от 23.12.2008 № 392 </t>
  </si>
  <si>
    <t xml:space="preserve">Закон Чувашской Республики  "Об образовании" от 28.01.1993г. Постановление Кабинета Министров Чувашской Республики от 23.12.2008 № 392 </t>
  </si>
  <si>
    <t xml:space="preserve">   Федеральный закон от 20.08.2004 № 113–ФЗ "О присяжных заседателях федеральных судов общей юрисдикции в Российской Федерации"
   </t>
  </si>
  <si>
    <t xml:space="preserve">ч.14 ст.5 
</t>
  </si>
  <si>
    <t>РГ-А-1900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</si>
  <si>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</si>
  <si>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РГ-А-3200</t>
  </si>
  <si>
    <t>РГ-А-1700</t>
  </si>
  <si>
    <t>РГ-А-2200</t>
  </si>
  <si>
    <t>РГ</t>
  </si>
  <si>
    <t>08 01, 08 06</t>
  </si>
  <si>
    <t>РГ-А-2900</t>
  </si>
  <si>
    <t>РГ-А-1300</t>
  </si>
  <si>
    <t>Субвенции на осуществление федеральных полномочий по государственной регистрации актов гражданского состояния</t>
  </si>
  <si>
    <t>Исполнение полномочий, не вошедших в п.п. 3.1.-3.43., в т.ч.</t>
  </si>
  <si>
    <t>РГ-А-4400</t>
  </si>
  <si>
    <t xml:space="preserve">участие в предупреждении и ликвидации последствий чрезвычайных ситуаций в границах городского округа </t>
  </si>
  <si>
    <t>организация охраны общественного порядка на территории городского округа муниципальной милицией</t>
  </si>
  <si>
    <t>РГ-А-4600</t>
  </si>
  <si>
    <t>...</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</si>
  <si>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</si>
  <si>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01 07</t>
  </si>
  <si>
    <t>05 02</t>
  </si>
  <si>
    <t>03 02</t>
  </si>
  <si>
    <t>03 10</t>
  </si>
  <si>
    <t>08 01</t>
  </si>
  <si>
    <t>07 07</t>
  </si>
  <si>
    <t>гр.14</t>
  </si>
  <si>
    <t>гр.15</t>
  </si>
  <si>
    <t>гр.16</t>
  </si>
  <si>
    <t>гр.17</t>
  </si>
  <si>
    <t>гр.18</t>
  </si>
  <si>
    <t>гр.19</t>
  </si>
  <si>
    <t>Закон Российской Федерации "Об образовании" от 10.07.1992г. №3266-1</t>
  </si>
  <si>
    <t xml:space="preserve">Закон Чувашской Республики  "Об образовании" от 28.01.1993г. </t>
  </si>
  <si>
    <t>РГ-А-0100</t>
  </si>
  <si>
    <t>организация временного трудоустройства</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</si>
  <si>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</si>
  <si>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</si>
  <si>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01 06</t>
  </si>
  <si>
    <t>07 09</t>
  </si>
  <si>
    <t>08 06</t>
  </si>
  <si>
    <t>09 04</t>
  </si>
  <si>
    <t>09 10</t>
  </si>
  <si>
    <t>10 02</t>
  </si>
  <si>
    <t>04 12</t>
  </si>
  <si>
    <t>01 14</t>
  </si>
  <si>
    <t>04 09</t>
  </si>
  <si>
    <t>05 03</t>
  </si>
  <si>
    <t>06 03</t>
  </si>
  <si>
    <t>07 01</t>
  </si>
  <si>
    <t>07 02</t>
  </si>
  <si>
    <t>09 01</t>
  </si>
  <si>
    <t>09 02</t>
  </si>
  <si>
    <t>09 03</t>
  </si>
  <si>
    <t>09 08</t>
  </si>
  <si>
    <t>05 02, 05 03</t>
  </si>
  <si>
    <t>Субвенции для финансового обеспечения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судов общей юрисдикции в Российской Федерации</t>
  </si>
  <si>
    <t xml:space="preserve">Закон Российской Федерации "Основы законодательства РФ о культуре" от 09.10.1992г. №3612-1 </t>
  </si>
  <si>
    <t>РГ-А-3900</t>
  </si>
  <si>
    <t xml:space="preserve">Утверждено: </t>
  </si>
  <si>
    <t>РГ-А-1600</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</si>
  <si>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</si>
  <si>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Решение Собрания депутатов города Шумерля от 13.11.2007г. № 252 "Об утверждении Положения о муниципальной службе города Шумерля"</t>
  </si>
  <si>
    <t>Муниципальная целевая программа «Развитие земельных и имущественных отношений  в городе Шумерля на  2009-2011 годы» (утверждена решением Собрания депутатов  от 11.11.2008г. № 396)</t>
  </si>
  <si>
    <t>01.01.2009г.</t>
  </si>
  <si>
    <t>Решение Шумерлинского городского Собрания Депутатов от 28.04.2004г. №250 "О народной дружине в г. Шумерля", Муниципальная целевая программа профилактики правонарушений в городе Шумерля на 2009-2012 годы (утверждена решением Собрания депутатов города Шумерля от 23.10.2008 г. № 388)</t>
  </si>
  <si>
    <t>Решение Собрания депутатов от 29.12.2005г. №29, Муниципальная целевая программа «Сахарный диабет» на 2009-2011 годы (утверждена решением Собрания депутатов города Шумерля от 11.11.2008 г. № 398), Городская целевая программа "Демографическое развитие города Шумерля на 2008-2010 годы" (утверждена решением Собрания депутатов города Шумерля от 28.09.2008г. № 349)</t>
  </si>
  <si>
    <t>Программа комплексного развития систем коммунальной инфраструктуры города Шумерля на 2008-2010г.» (утверждена решением Собрания депутатов города Шумерля от  13.11.2007г. № 244)</t>
  </si>
  <si>
    <t>01.01.2008г.-31.12.2010г.</t>
  </si>
  <si>
    <t>Решение Собрания депутатов г.шумерля от 17.08.2006г. №113, Муниципальная целевая программа «Развитие образования в городе Шумерля на 2009-2011 годы» (решение Собрания депутатов города Шумерля от 23.10.2008 г. № 386),  Городская целевая программа «Молодежь города Шумерля Чувашской Республики нав 2006-2010 годы» (решение Собрания депутатов города Шумерля от 17.08.2006 г. № 113), Муниципальная целевая программа «Организация отдыха, оздоровления, занятости детей и подростков города Шумерля на 2009-2011 годы» (утверждена решением Собрания депутатов  от 11.11.2008г. № 395)</t>
  </si>
  <si>
    <t xml:space="preserve">Муниципальная целевая программа «Молодой семье – доступное жилье на 2006-2010 годы», (утверждена решением Собрания депутатов города Шумерля от 06.04.2006 № 66)Постановление Главы администрации города Шумерля от 29.12.2006г. №1316, </t>
  </si>
  <si>
    <t>01.01.2006-31.12.2009г.</t>
  </si>
  <si>
    <t xml:space="preserve">Пост. Администрации г.Шумерля от 29.12.2006г. №1316, Городская целевая программа "Об ускоренном развитии улично-дорожной сети города Шумерля на 2008-2010 годы» (утверждена решением Собрания депутатов  от 13.12.2007г. №271) </t>
  </si>
  <si>
    <t>Пост. Администрации г.Шумерля от 29.12.2006г. №1316, Муниципальная целевая программа «Переселение граждан из ветхого и аварийного жилищного фонда города Шумерля на 2009-2011 годы» (утверждена решением Собрания депутатов города Шумерля от 23.10.2008г. № 391),  Муниципальная целевая программа «Строительство или приобретение жилья за счет средств бюджета города Шумерля» на 2009- 2011 годы (утверждена решением Собрания депутатов  от 11.11.2008г. № 398)</t>
  </si>
  <si>
    <t>Муниципальная целевая программа «Сохранение и развитие культуры и искусства города Шумерля на 2009-2011 годы» (утверждена решением Собрания депутатов города Шумерля от 23.10.2008г. №390)</t>
  </si>
  <si>
    <t xml:space="preserve">Городская целевая программа "Проведение капитального ремонта многоквартирных домов   города Шумерля на 2008 год) утверждена решением Собрания депутатов города Шумерля от 27.06.2008г. №341), Городская целевая программа "Проведение капитального ремонта многоквартирных домов   города Шумерля на 2009 год» </t>
  </si>
  <si>
    <t>3.1.43.</t>
  </si>
  <si>
    <t>3.1.44.</t>
  </si>
  <si>
    <t>3.1.45.</t>
  </si>
  <si>
    <t>3.1.46.</t>
  </si>
  <si>
    <t>3.2.</t>
  </si>
  <si>
    <t>3.3.</t>
  </si>
  <si>
    <t>3.4.</t>
  </si>
  <si>
    <t>финансирование муниципальных учреждений</t>
  </si>
  <si>
    <t xml:space="preserve">
приказом №_____от "____"_____________2009г.
Начальник финансвого отдела администрации          города Шумерля ___________________________
                              (подпись)
________________________________________
                         (расшифровка подписи)
</t>
  </si>
  <si>
    <t>РГ-А-2800</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</si>
  <si>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</si>
  <si>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</si>
  <si>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Постановление Главы администрации города Шумерля от 26.12.2005г. №262</t>
  </si>
  <si>
    <t>Постановление Главы администрации города Шумерля от 08.02.2005г. №68</t>
  </si>
  <si>
    <t>09 01, 09 02, 09 03,      09 04</t>
  </si>
  <si>
    <t xml:space="preserve">Пост. Администрации г.Шумерля от 10.06.2008г. №347 </t>
  </si>
  <si>
    <t>Закон ЧР от 30.03.2006 г. № 3 "Об архивном деле в ЧР"</t>
  </si>
  <si>
    <t>Федеральный закон от 22.10.04 г. № 125-ФЗ "Об архивном деле в РФ"</t>
  </si>
  <si>
    <t>07 07, 07 09</t>
  </si>
  <si>
    <t>РГ-В-4800</t>
  </si>
  <si>
    <t>РГ-В-4900</t>
  </si>
  <si>
    <t>РГ-В-5000</t>
  </si>
  <si>
    <t>РГ-В-5100</t>
  </si>
  <si>
    <t>РГ-В-5200</t>
  </si>
  <si>
    <t>РГ-В-5300</t>
  </si>
  <si>
    <t>РГ-В-5400</t>
  </si>
  <si>
    <t>РГ-В-5500</t>
  </si>
  <si>
    <t xml:space="preserve">   РГ-Г- 5700</t>
  </si>
  <si>
    <t>РГ-Г-5900</t>
  </si>
  <si>
    <t>Оуществление финансирования и софинансирования капитального ремонта жилых домов, находящихся в муниципальной собственности до 1 марта 2005 года</t>
  </si>
  <si>
    <t>РГ-Г-6000</t>
  </si>
  <si>
    <t>05 01, 05 03, 01 04</t>
  </si>
  <si>
    <t xml:space="preserve">Средства, передаваемые для компенсации дополнительных расходов, возникших в результате решений, принятых органами власти другого уровня, денежное поощрение за достижение показателей, установленных Указом Президента РФ от 28.06.2007г. № 825 </t>
  </si>
  <si>
    <t>01 04, 01 06</t>
  </si>
  <si>
    <t>Указ Президента РФ от 28.06.2007г. № 825</t>
  </si>
  <si>
    <t>28.06.2007г.</t>
  </si>
  <si>
    <t>Распоряжение КМ от 17.11.2008г. № 307-р</t>
  </si>
  <si>
    <t>Распоряжение Главы администрации города Шумерля от 23.12.2008г.  №205-р</t>
  </si>
  <si>
    <t>23.12.2008г</t>
  </si>
  <si>
    <t>Субсидии  на развитие социальной и инженерной инфраструктуры муниципальных образований (премия на озеление города)</t>
  </si>
  <si>
    <t>Постановление Главы администрации города Шумерля от 03.10.2008г.  №70п</t>
  </si>
  <si>
    <t>03.10.2008г</t>
  </si>
  <si>
    <t xml:space="preserve">Субсидии на возмещение расходов организаций по уплате налога на имущество в отношении объектов жилищного фонда и инженерной инфраструктуры жилищно-коммунального комплекса </t>
  </si>
  <si>
    <t>05 05</t>
  </si>
  <si>
    <t>Постановление Главы администрации города Шумерля от 24.12.2007г.  №966</t>
  </si>
  <si>
    <t>24.12.2007г.</t>
  </si>
  <si>
    <t>Строительство и реконструкция автомобильных дорог в городских округах по программе «Ускоренное развитие улично-дорожной сети городских округов Чувашской Республики на 2008-2011 годы»</t>
  </si>
  <si>
    <t>Постановление КМ ЧР от 28.03.2008г. № 67</t>
  </si>
  <si>
    <t>28.03.2008г</t>
  </si>
  <si>
    <t>Решение собрания депутатов города Шумерля от 13.12.2007г.  №272</t>
  </si>
  <si>
    <t>13.12.2007г.</t>
  </si>
  <si>
    <t>Перечисления другим бюджетам бюджетной системы Российской Федерации (ОМС)</t>
  </si>
  <si>
    <t>11 05</t>
  </si>
  <si>
    <t>Постановление Правительства РФ от 31 декабря 2008 г. N 1087</t>
  </si>
  <si>
    <t>31.12.2008г</t>
  </si>
  <si>
    <t>07 02, 05 03</t>
  </si>
  <si>
    <t>Федеральный закон от 14.07.2007г. №185-ФЗ "О Фонде содействия реформированию жилищно-коммунального хозяйства"</t>
  </si>
  <si>
    <t xml:space="preserve">Постановление КМ от 30.04.2008г. №124 "О республиканской адресной программе "Капитальный ремонт многоквартирных домов, расположенных на территории ЧР"  </t>
  </si>
  <si>
    <t>финансовый год +1</t>
  </si>
  <si>
    <t>финансовый год +2</t>
  </si>
  <si>
    <t>8</t>
  </si>
  <si>
    <t>гр.0</t>
  </si>
  <si>
    <t>гр.1</t>
  </si>
  <si>
    <t>гр.2</t>
  </si>
  <si>
    <t>гр.3</t>
  </si>
  <si>
    <t>гр.4</t>
  </si>
  <si>
    <t>гр.5</t>
  </si>
  <si>
    <t>гр.6</t>
  </si>
  <si>
    <t>гр.7</t>
  </si>
  <si>
    <t>гр.8</t>
  </si>
  <si>
    <t>гр.9</t>
  </si>
  <si>
    <t>гр.10</t>
  </si>
  <si>
    <t>гр.11</t>
  </si>
  <si>
    <t>гр.12</t>
  </si>
  <si>
    <t>гр.13</t>
  </si>
  <si>
    <t>РГ-А-0500</t>
  </si>
  <si>
    <t>РГ-А-1200</t>
  </si>
  <si>
    <t>28|376</t>
  </si>
  <si>
    <t>17</t>
  </si>
  <si>
    <t>Наименование вопроса местного значения, расходного обязательства</t>
  </si>
  <si>
    <t>Код  бюджетной классификации (Рз, Прз)</t>
  </si>
  <si>
    <t>РГ-А-0900</t>
  </si>
  <si>
    <t>Субвенция на осуществление государственных полномочий Чувашской Республики по ведению учета граждан, нуждающихся в жилых помещениях и имеющих право на государственную поддержку на строительство (приобретение) жилых помещений</t>
  </si>
  <si>
    <t>РГ-А-1100</t>
  </si>
  <si>
    <t>26</t>
  </si>
  <si>
    <t>Субвенции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</si>
  <si>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на ежемесячное денежное вознаграждение за классное руководство в определенных Правительством РФ типах государственных и муниципальных общеобразовательных учреждениях</t>
  </si>
  <si>
    <t>Субвенции на осуществлеие государственных полномочий Чувашской Републики по созданию комиссий по делам несовершеннолетних и защите их прав и организации деятельности</t>
  </si>
  <si>
    <t>Субвенции на выплату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</si>
  <si>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на исполнение отдельных полномочий по финансовому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</si>
  <si>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Субвенции на внедрение инновационных образовательных программ в государственных и муниципальныхобщеобразовательных учреждениях</t>
  </si>
  <si>
    <t>Субсидии бюджетам для развития общественной инфраструктуры регионального значения и поддержки фондов муниципального развития (Подпрограмма "Переселение граждан из ветхого и аварийного жилищного фонда")</t>
  </si>
  <si>
    <t>РГ-А-0400</t>
  </si>
  <si>
    <t>РГ-А-4100</t>
  </si>
  <si>
    <t>РГ-А-3700</t>
  </si>
  <si>
    <t>РГ-А-2300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</si>
  <si>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</si>
  <si>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</si>
  <si>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</si>
  <si>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</si>
  <si>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</si>
  <si>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организация и осуществление мероприятий по работе с детьми и молодежью в городском округе</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</si>
  <si>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</si>
  <si>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</si>
  <si>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</si>
  <si>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формирование муниципального архива</t>
  </si>
  <si>
    <t>создание условий для массового отдыха жителей городского округа и организация обустройства мест массового отдыха населения</t>
  </si>
  <si>
    <t>0105</t>
  </si>
  <si>
    <t>0702</t>
  </si>
  <si>
    <t>РГ-А-1400</t>
  </si>
  <si>
    <t>РГ-А-2100</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</si>
  <si>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</si>
  <si>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</si>
  <si>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финансирование расходов на содержание органов местного самоуправления городских округов</t>
  </si>
  <si>
    <t>РГ-А-3000</t>
  </si>
  <si>
    <t>РГ-А-0200</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</si>
  <si>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</si>
  <si>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</si>
  <si>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</si>
  <si>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</si>
  <si>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</si>
  <si>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создание условий для организации досуга и обеспечения жителей городского округа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</si>
  <si>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</si>
  <si>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 xml:space="preserve">  организация экономического соревнования между муниципальными районами и городскими округами Чувашской Республики</t>
  </si>
  <si>
    <t>РГ-А-2400</t>
  </si>
  <si>
    <t>РГ-А-2500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</si>
  <si>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</si>
  <si>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мероприятий по охране окружающей среды в границах городского округа</t>
  </si>
  <si>
    <t>обеспечение первичных мер пожарной безопасности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</si>
  <si>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</si>
  <si>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</si>
  <si>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</si>
  <si>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Согласовано:</t>
  </si>
  <si>
    <t>МП    «____»____________________________  г.</t>
  </si>
  <si>
    <t>МП    «_____»_______________________________  г.</t>
  </si>
  <si>
    <t>РГ-А-0600</t>
  </si>
  <si>
    <t>РГ-А-1000</t>
  </si>
  <si>
    <t>РГ-А-3100</t>
  </si>
  <si>
    <t>РГ-А-3500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</si>
  <si>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</si>
  <si>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</si>
  <si>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3.</t>
  </si>
  <si>
    <t>3.1.</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</si>
  <si>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</si>
  <si>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</si>
  <si>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</si>
  <si>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</si>
  <si>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</si>
  <si>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</si>
  <si>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</si>
  <si>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</si>
  <si>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</si>
  <si>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</si>
  <si>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</si>
  <si>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</si>
  <si>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</si>
  <si>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</si>
  <si>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</si>
  <si>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</si>
  <si>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</si>
  <si>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</si>
  <si>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</si>
  <si>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</si>
  <si>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</si>
  <si>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</si>
  <si>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</si>
  <si>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</si>
  <si>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</si>
  <si>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</si>
  <si>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</si>
  <si>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</si>
  <si>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</si>
  <si>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</si>
  <si>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</si>
  <si>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</si>
  <si>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</si>
  <si>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</si>
  <si>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</si>
  <si>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</si>
  <si>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</si>
  <si>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</si>
  <si>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</si>
  <si>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</si>
  <si>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</si>
  <si>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</si>
  <si>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РГ-А-3600</t>
  </si>
  <si>
    <t>РГ-А-3300</t>
  </si>
  <si>
    <t>РГ-А-0700</t>
  </si>
  <si>
    <t>РГ-А-0800</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</si>
  <si>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</si>
  <si>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</si>
  <si>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создание условий для деятельности добровольных формирований населения по охране общественного порядка</t>
  </si>
  <si>
    <t>РГ-А-4500</t>
  </si>
  <si>
    <t>ИТОГО расходные обязательства городских округов</t>
  </si>
  <si>
    <t>Закон ЧР от 18.10.2004 г. № 19 , Закон Чувашской Республики от 17.10.2005 № 42 "О регулировании жилищных отношений"</t>
  </si>
  <si>
    <t xml:space="preserve">Закон Чувашской Республики от 17.10.2005 № 42 "О регулировании жилищных отношений",  Постановление Кабинета Министров Чувашской Республики от 23.12.2008 № 392 </t>
  </si>
  <si>
    <t>часть 3 статья 11</t>
  </si>
  <si>
    <t>30.10.2005г</t>
  </si>
  <si>
    <t xml:space="preserve">  Постановление Кабинета Министров Чувашской Республики от 12.01.2006 № 2 "О Порядке ведения органами местного самоуправления в Чувашской Республики учета граждан в качестве нуждающихся в жилых помещениях и имеющих право на государственную поддержку на строительство (приобретение) жилых помещений",  Постановление Кабинета Министров Чувашской Республики от 23.12.2008 № 392 </t>
  </si>
  <si>
    <t xml:space="preserve">24.01.2009 не установлен </t>
  </si>
  <si>
    <t>п. 1</t>
  </si>
  <si>
    <t>п.1</t>
  </si>
  <si>
    <t>31.01.2005, не установлен   01.01.2009г не установлен</t>
  </si>
  <si>
    <t xml:space="preserve">   Указ Президента Российской Федерации от 27.05.1997 № 528 "О дополнительных мерах по реформированию жилищно–коммунального хозяйства Российской Федерации"</t>
  </si>
  <si>
    <t xml:space="preserve">п.4 </t>
  </si>
  <si>
    <t>10.06.1997, не установлен</t>
  </si>
  <si>
    <t>РГ-А-1500</t>
  </si>
  <si>
    <t>01 11</t>
  </si>
  <si>
    <t>Оплата услуг банка по выплате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</si>
  <si>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 xml:space="preserve">текущий финансовый  2009 год </t>
  </si>
  <si>
    <t>очередной финансовый 2010  год</t>
  </si>
  <si>
    <t>запланировано на 2008г.</t>
  </si>
  <si>
    <t>фактически исполнено за 2008г.</t>
  </si>
  <si>
    <t>Субсидии на закупку автотранспортных средств и коммунальной техники</t>
  </si>
  <si>
    <t>Социальные пособия учащимся школ, на приобретение проездных билетов</t>
  </si>
  <si>
    <t>Закон ЧР от 18.10.2004 г. № 19 "Об организации местного самоуправления в ЧР"</t>
  </si>
  <si>
    <t xml:space="preserve">Федеральный закон от 06.10.2003 г. № 131-ФЗ </t>
  </si>
  <si>
    <t>01.01.2006г.</t>
  </si>
  <si>
    <t xml:space="preserve">Пост.Администрации г.Шумерля от 29.12.2005г.№295 </t>
  </si>
  <si>
    <t xml:space="preserve">Закон ЧР от 18.10.2004 г. № 19 </t>
  </si>
  <si>
    <t>16.05.2003 г.</t>
  </si>
  <si>
    <t>01.01.2007г.</t>
  </si>
  <si>
    <t>01.01.2007 г.</t>
  </si>
  <si>
    <t>Федеральный закон от 06.10.2003 г. № 131-ФЗ</t>
  </si>
  <si>
    <t xml:space="preserve">Пост.Главы администрации г.Шумерля от 16.05.2003г. №418 </t>
  </si>
  <si>
    <t>Закон ЧР от 18.10.2004 г. № 19</t>
  </si>
  <si>
    <t xml:space="preserve">Пост. Администрации г.Шумерля от 29.12.2006г. №1316 </t>
  </si>
  <si>
    <t>01.06.2004г.</t>
  </si>
  <si>
    <t>25.11.2005Г.</t>
  </si>
  <si>
    <t>10.01.2002г.</t>
  </si>
  <si>
    <t>29.03.1993г.</t>
  </si>
  <si>
    <t xml:space="preserve">Закон Чувашской Республики от 25.11.2005г. №47 </t>
  </si>
  <si>
    <t xml:space="preserve">Федеральный Закон от 10.01.2002г. №7-ФЗ </t>
  </si>
  <si>
    <t>Закон Чувашской Республики от 27.05.1993г. №22 "О культуре"</t>
  </si>
  <si>
    <t>Пост. Администрации г.Шумерля от 29.12.2006г. №1316</t>
  </si>
  <si>
    <t>организация освещения улиц и установки указателей с названиями улиц и номерами домов</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</si>
  <si>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</si>
  <si>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</si>
  <si>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Расходные обязательства города Шумерля</t>
  </si>
  <si>
    <t>05 01, 10 03</t>
  </si>
  <si>
    <t>РГ-А-0300</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</si>
  <si>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</si>
  <si>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РГ-Б</t>
  </si>
  <si>
    <t>01.09.2006г.</t>
  </si>
  <si>
    <t>10 03</t>
  </si>
  <si>
    <t>РГ-А-3400</t>
  </si>
  <si>
    <t>РГ-А-4000</t>
  </si>
  <si>
    <t xml:space="preserve"> субсидии на обеспечение мероприятий по переселению граждан из аварийного жилищного фонда за счет средств республиканского бюджета</t>
  </si>
  <si>
    <t xml:space="preserve">
Глава администрации г. Шумерля __________________
                                                            (подпись)
________________________________________________
                         (расшифровка подписи)
</t>
  </si>
  <si>
    <t>Итого</t>
  </si>
  <si>
    <t>3.3.1</t>
  </si>
  <si>
    <t>3.3.3</t>
  </si>
  <si>
    <t>3.3.4</t>
  </si>
  <si>
    <t>3.3.5</t>
  </si>
  <si>
    <t>3.3.6</t>
  </si>
  <si>
    <t>3.3.7</t>
  </si>
  <si>
    <t>3.3.8</t>
  </si>
  <si>
    <t>3.3.9</t>
  </si>
  <si>
    <t>3.4.1</t>
  </si>
  <si>
    <t>3.4.2</t>
  </si>
  <si>
    <t>3.4.3</t>
  </si>
  <si>
    <t>Поддержка малого предпринимательства</t>
  </si>
  <si>
    <t>Муниципальный долг</t>
  </si>
  <si>
    <t>Субвенции на поощрение лучших учителей</t>
  </si>
  <si>
    <t>Субвенции на выплату единовременных пособий при всех формах устройства детей, лишенных родительского попечения в семью</t>
  </si>
  <si>
    <t>0904</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</si>
  <si>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</si>
  <si>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</si>
  <si>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</si>
  <si>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</si>
  <si>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РГ-А-2600</t>
  </si>
  <si>
    <t>РГ-А-4300</t>
  </si>
  <si>
    <t>РГ-А-1800</t>
  </si>
  <si>
    <t>РГ-А-4200</t>
  </si>
  <si>
    <t>РГ-А-2700</t>
  </si>
  <si>
    <t>опека и попечительство**</t>
  </si>
  <si>
    <t>организация сбора, вывоза, утилизации и переработки бытовых и промышленных отходов</t>
  </si>
  <si>
    <t>01 12</t>
  </si>
  <si>
    <t>04 09, 05 03</t>
  </si>
  <si>
    <t>01 14, 05 02</t>
  </si>
  <si>
    <t>01 04,  01 06, 07 09,  0806, 0910</t>
  </si>
  <si>
    <t>0709, 08.06, 0904,  1002</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</si>
  <si>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</si>
  <si>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городского округа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</si>
  <si>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городского округа</t>
  </si>
  <si>
    <t>установление, изменение и отмена местных налогов и сборов городского округа</t>
  </si>
  <si>
    <t>формирование, утверждение, исполнение бюджета городского округа и контроль за исполнением данного бюджета</t>
  </si>
  <si>
    <t>0701 
 0702</t>
  </si>
  <si>
    <t>Субсидии на государственную поддержку малого предпринимательства, включая крестьянские (фермерские) хозяйства</t>
  </si>
  <si>
    <t xml:space="preserve">Капитальный ремонт государственного жилищного фонда субъектов Российской Федерации и муниципального жлищного фонда </t>
  </si>
  <si>
    <t>Доплаты к пенсиям государственных служащих субъектов Российской Федерациии муниципальных служащих</t>
  </si>
  <si>
    <t xml:space="preserve">10 01 </t>
  </si>
  <si>
    <t xml:space="preserve">05 01 </t>
  </si>
  <si>
    <t xml:space="preserve">10 04 </t>
  </si>
  <si>
    <t xml:space="preserve">07 02 </t>
  </si>
  <si>
    <t>10 04</t>
  </si>
  <si>
    <t xml:space="preserve">10 03 </t>
  </si>
  <si>
    <t xml:space="preserve"> 04 12 </t>
  </si>
  <si>
    <t>05 01</t>
  </si>
  <si>
    <t>Жилищный кодекс РФ от 29.12.2004г.№188-ФЗ</t>
  </si>
  <si>
    <t>Постановление Главы администрации города Шумерля от 29.12.2006г. №1316</t>
  </si>
  <si>
    <t>Постановление Правительства РФ от 30.12.2005г. №850</t>
  </si>
  <si>
    <t xml:space="preserve">Федеральный закон от 24.07.1999 г. № 120-ФЗ </t>
  </si>
  <si>
    <t>01 04</t>
  </si>
  <si>
    <t>Субвенции для осуществления государственных полномочий ЧР по организации и осуществлению деятельности по опке и попечительству</t>
  </si>
  <si>
    <t>Постановление Главы администрации города Шумерля от 29.12.2007г. №1004</t>
  </si>
  <si>
    <t xml:space="preserve">Семейный Кодекс РФ от 29.12.1995г. №223-ФЗ, Федеральный закон от 06.10.2003 г. № 131-ФЗ </t>
  </si>
  <si>
    <t>29.12.1995 01.01.2006</t>
  </si>
  <si>
    <t>Закон ЧР от 19.12.1997г. №29</t>
  </si>
  <si>
    <t>Кодекс РФ об административных правонарушения от 30.12.2001г. №195-ФЗ</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</si>
</sst>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00"/>
    <numFmt numFmtId="172" formatCode="0.0000"/>
    <numFmt numFmtId="173" formatCode="0.000"/>
  </numFmts>
  <fonts count="23">
    <font>
      <sz val="10"/>
      <name val="Arial Cyr"/>
      <family val="0"/>
    </font>
    <font>
      <sz val="8"/>
      <color indexed="8"/>
      <name val="Arial"/>
      <family val="0"/>
    </font>
    <font>
      <sz val="10"/>
      <name val="Arial"/>
      <family val="0"/>
    </font>
    <font>
      <b/>
      <u val="single"/>
      <sz val="8"/>
      <color indexed="8"/>
      <name val="Arial"/>
      <family val="0"/>
    </font>
    <font>
      <b/>
      <sz val="8"/>
      <color indexed="8"/>
      <name val="Arial"/>
      <family val="0"/>
    </font>
    <font>
      <sz val="10"/>
      <color indexed="8"/>
      <name val="Arial"/>
      <family val="0"/>
    </font>
    <font>
      <b/>
      <sz val="8"/>
      <color indexed="8"/>
      <name val="Times New Roman"/>
      <family val="0"/>
    </font>
    <font>
      <sz val="8"/>
      <color indexed="8"/>
      <name val="Times New Roman"/>
      <family val="0"/>
    </font>
    <font>
      <b/>
      <sz val="8"/>
      <color indexed="10"/>
      <name val="Times New Roman"/>
      <family val="0"/>
    </font>
    <font>
      <u val="single"/>
      <sz val="10"/>
      <color indexed="12"/>
      <name val="Arial"/>
      <family val="0"/>
    </font>
    <font>
      <sz val="14"/>
      <color indexed="8"/>
      <name val="Arial"/>
      <family val="0"/>
    </font>
    <font>
      <sz val="14"/>
      <name val="Arial"/>
      <family val="0"/>
    </font>
    <font>
      <sz val="12"/>
      <name val="Arial Cyr"/>
      <family val="0"/>
    </font>
    <font>
      <sz val="8"/>
      <color indexed="10"/>
      <name val="Arial"/>
      <family val="0"/>
    </font>
    <font>
      <b/>
      <u val="single"/>
      <sz val="8"/>
      <color indexed="10"/>
      <name val="Arial"/>
      <family val="0"/>
    </font>
    <font>
      <sz val="10"/>
      <color indexed="10"/>
      <name val="Arial"/>
      <family val="0"/>
    </font>
    <font>
      <sz val="12"/>
      <name val="Times New Roman"/>
      <family val="1"/>
    </font>
    <font>
      <b/>
      <sz val="12"/>
      <name val="Times New Roman"/>
      <family val="1"/>
    </font>
    <font>
      <b/>
      <sz val="14"/>
      <color indexed="8"/>
      <name val="Times New Roman"/>
      <family val="1"/>
    </font>
    <font>
      <u val="single"/>
      <sz val="10"/>
      <color indexed="36"/>
      <name val="Arial Cyr"/>
      <family val="0"/>
    </font>
    <font>
      <b/>
      <sz val="10"/>
      <color indexed="8"/>
      <name val="Arial"/>
      <family val="2"/>
    </font>
    <font>
      <b/>
      <u val="single"/>
      <sz val="10"/>
      <color indexed="8"/>
      <name val="Arial"/>
      <family val="2"/>
    </font>
    <font>
      <b/>
      <sz val="10"/>
      <name val="Arial"/>
      <family val="2"/>
    </font>
  </fonts>
  <fills count="12">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41"/>
        <bgColor indexed="64"/>
      </patternFill>
    </fill>
    <fill>
      <patternFill patternType="solid">
        <fgColor indexed="41"/>
        <bgColor indexed="64"/>
      </patternFill>
    </fill>
    <fill>
      <patternFill patternType="solid">
        <fgColor indexed="4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4">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0">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15">
      <alignment/>
      <protection/>
    </xf>
    <xf numFmtId="0" fontId="8"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protection/>
    </xf>
    <xf numFmtId="0" fontId="7" fillId="0" borderId="0" xfId="0" applyNumberFormat="1" applyFont="1" applyFill="1" applyBorder="1" applyAlignment="1" applyProtection="1">
      <alignment horizontal="left" vertical="top"/>
      <protection/>
    </xf>
    <xf numFmtId="0" fontId="2" fillId="0" borderId="0" xfId="15" applyAlignment="1">
      <alignment horizontal="left" vertical="top"/>
      <protection/>
    </xf>
    <xf numFmtId="0" fontId="1" fillId="2" borderId="0" xfId="0" applyNumberFormat="1" applyFont="1" applyFill="1" applyBorder="1" applyAlignment="1" applyProtection="1">
      <alignment vertical="top"/>
      <protection/>
    </xf>
    <xf numFmtId="0" fontId="2" fillId="3" borderId="0" xfId="15" applyFill="1">
      <alignment/>
      <protection/>
    </xf>
    <xf numFmtId="0" fontId="10" fillId="0" borderId="0" xfId="0" applyNumberFormat="1" applyFont="1" applyFill="1" applyBorder="1" applyAlignment="1" applyProtection="1">
      <alignment vertical="top"/>
      <protection/>
    </xf>
    <xf numFmtId="0" fontId="11" fillId="0" borderId="0" xfId="15" applyFont="1">
      <alignment/>
      <protection/>
    </xf>
    <xf numFmtId="0" fontId="1" fillId="4" borderId="0" xfId="0" applyNumberFormat="1" applyFont="1" applyFill="1" applyBorder="1" applyAlignment="1" applyProtection="1">
      <alignment vertical="top"/>
      <protection/>
    </xf>
    <xf numFmtId="0" fontId="0" fillId="5" borderId="0" xfId="0" applyFill="1" applyAlignment="1">
      <alignment/>
    </xf>
    <xf numFmtId="0" fontId="2" fillId="5" borderId="0" xfId="15" applyFill="1">
      <alignment/>
      <protection/>
    </xf>
    <xf numFmtId="0" fontId="13" fillId="0" borderId="0" xfId="0" applyNumberFormat="1" applyFont="1" applyFill="1" applyBorder="1" applyAlignment="1" applyProtection="1">
      <alignment vertical="top"/>
      <protection/>
    </xf>
    <xf numFmtId="0" fontId="14" fillId="0" borderId="0" xfId="0" applyNumberFormat="1" applyFont="1" applyFill="1" applyBorder="1" applyAlignment="1" applyProtection="1">
      <alignment vertical="top"/>
      <protection/>
    </xf>
    <xf numFmtId="0" fontId="15" fillId="0" borderId="0" xfId="15" applyFont="1" applyFill="1">
      <alignment/>
      <protection/>
    </xf>
    <xf numFmtId="0" fontId="1" fillId="0" borderId="0" xfId="0" applyNumberFormat="1" applyFont="1" applyFill="1" applyBorder="1" applyAlignment="1" applyProtection="1">
      <alignment vertical="top" wrapText="1"/>
      <protection/>
    </xf>
    <xf numFmtId="0" fontId="0" fillId="0" borderId="0" xfId="0" applyAlignment="1">
      <alignment wrapText="1"/>
    </xf>
    <xf numFmtId="0" fontId="2" fillId="0" borderId="0" xfId="15" applyAlignment="1">
      <alignment wrapText="1"/>
      <protection/>
    </xf>
    <xf numFmtId="0" fontId="1" fillId="6" borderId="0" xfId="0" applyNumberFormat="1" applyFont="1" applyFill="1" applyBorder="1" applyAlignment="1" applyProtection="1">
      <alignment vertical="top"/>
      <protection/>
    </xf>
    <xf numFmtId="0" fontId="0" fillId="7" borderId="0" xfId="0" applyFill="1" applyAlignment="1">
      <alignment/>
    </xf>
    <xf numFmtId="0" fontId="2" fillId="7" borderId="0" xfId="15" applyFill="1">
      <alignment/>
      <protection/>
    </xf>
    <xf numFmtId="0" fontId="16" fillId="0" borderId="0" xfId="0" applyFont="1" applyBorder="1" applyAlignment="1">
      <alignment wrapText="1"/>
    </xf>
    <xf numFmtId="0" fontId="1" fillId="0" borderId="0" xfId="0" applyNumberFormat="1" applyFont="1" applyFill="1" applyBorder="1" applyAlignment="1" applyProtection="1">
      <alignment vertical="top"/>
      <protection/>
    </xf>
    <xf numFmtId="0" fontId="1" fillId="8" borderId="0" xfId="0" applyNumberFormat="1" applyFont="1" applyFill="1" applyBorder="1" applyAlignment="1" applyProtection="1">
      <alignment vertical="top"/>
      <protection/>
    </xf>
    <xf numFmtId="0" fontId="1" fillId="8" borderId="0" xfId="0" applyNumberFormat="1" applyFont="1" applyFill="1" applyBorder="1" applyAlignment="1" applyProtection="1">
      <alignment vertical="top"/>
      <protection/>
    </xf>
    <xf numFmtId="0" fontId="1" fillId="8" borderId="0" xfId="0" applyNumberFormat="1" applyFont="1" applyFill="1" applyBorder="1" applyAlignment="1" applyProtection="1">
      <alignment vertical="top"/>
      <protection/>
    </xf>
    <xf numFmtId="0" fontId="1" fillId="8" borderId="0" xfId="0" applyNumberFormat="1" applyFont="1" applyFill="1" applyBorder="1" applyAlignment="1" applyProtection="1">
      <alignment vertical="top" wrapText="1"/>
      <protection/>
    </xf>
    <xf numFmtId="0" fontId="17" fillId="9" borderId="0" xfId="0" applyFont="1" applyFill="1" applyBorder="1" applyAlignment="1">
      <alignment wrapText="1"/>
    </xf>
    <xf numFmtId="0" fontId="17" fillId="9" borderId="0" xfId="0" applyFont="1" applyFill="1" applyBorder="1" applyAlignment="1">
      <alignment wrapText="1"/>
    </xf>
    <xf numFmtId="0" fontId="1" fillId="8" borderId="0" xfId="0" applyNumberFormat="1" applyFont="1" applyFill="1" applyBorder="1" applyAlignment="1" applyProtection="1">
      <alignment vertical="top"/>
      <protection/>
    </xf>
    <xf numFmtId="0" fontId="1" fillId="8" borderId="0" xfId="0" applyNumberFormat="1" applyFont="1" applyFill="1" applyBorder="1" applyAlignment="1" applyProtection="1">
      <alignment horizontal="left" vertical="top"/>
      <protection/>
    </xf>
    <xf numFmtId="0" fontId="13" fillId="9" borderId="0" xfId="0" applyNumberFormat="1" applyFont="1" applyFill="1" applyBorder="1" applyAlignment="1" applyProtection="1">
      <alignment vertical="top"/>
      <protection/>
    </xf>
    <xf numFmtId="0" fontId="1" fillId="8" borderId="0" xfId="0" applyNumberFormat="1" applyFont="1" applyFill="1" applyBorder="1" applyAlignment="1" applyProtection="1">
      <alignment vertical="top"/>
      <protection/>
    </xf>
    <xf numFmtId="0" fontId="0" fillId="9" borderId="0" xfId="0" applyFill="1" applyAlignment="1">
      <alignment/>
    </xf>
    <xf numFmtId="0" fontId="10" fillId="8" borderId="0" xfId="0" applyNumberFormat="1" applyFont="1" applyFill="1" applyBorder="1" applyAlignment="1" applyProtection="1">
      <alignment vertical="top"/>
      <protection/>
    </xf>
    <xf numFmtId="0" fontId="12" fillId="9" borderId="0" xfId="0" applyFont="1" applyFill="1" applyAlignment="1">
      <alignment/>
    </xf>
    <xf numFmtId="0" fontId="17" fillId="9" borderId="0" xfId="0" applyFont="1" applyFill="1" applyBorder="1" applyAlignment="1">
      <alignment wrapText="1"/>
    </xf>
    <xf numFmtId="0" fontId="17" fillId="9" borderId="0" xfId="0" applyFont="1" applyFill="1" applyBorder="1" applyAlignment="1">
      <alignment wrapText="1"/>
    </xf>
    <xf numFmtId="0" fontId="1" fillId="4" borderId="0" xfId="0" applyNumberFormat="1" applyFont="1" applyFill="1" applyBorder="1" applyAlignment="1" applyProtection="1">
      <alignment vertical="top"/>
      <protection/>
    </xf>
    <xf numFmtId="0" fontId="18" fillId="8" borderId="0" xfId="0" applyNumberFormat="1" applyFont="1" applyFill="1" applyBorder="1" applyAlignment="1" applyProtection="1">
      <alignment vertical="top"/>
      <protection/>
    </xf>
    <xf numFmtId="164" fontId="12" fillId="9" borderId="0" xfId="0" applyNumberFormat="1" applyFont="1" applyFill="1" applyAlignment="1">
      <alignment/>
    </xf>
    <xf numFmtId="164" fontId="1" fillId="8" borderId="0" xfId="0" applyNumberFormat="1" applyFont="1" applyFill="1" applyBorder="1" applyAlignment="1" applyProtection="1">
      <alignment vertical="top"/>
      <protection/>
    </xf>
    <xf numFmtId="164" fontId="5" fillId="8" borderId="0" xfId="0" applyNumberFormat="1" applyFont="1" applyFill="1" applyBorder="1" applyAlignment="1" applyProtection="1">
      <alignment vertical="top"/>
      <protection/>
    </xf>
    <xf numFmtId="0" fontId="20" fillId="8"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0" fillId="9" borderId="0" xfId="0" applyNumberFormat="1" applyFont="1" applyFill="1" applyBorder="1" applyAlignment="1" applyProtection="1">
      <alignment horizontal="center" vertical="top" wrapText="1"/>
      <protection/>
    </xf>
    <xf numFmtId="0" fontId="5" fillId="0" borderId="1" xfId="0" applyNumberFormat="1" applyFont="1" applyFill="1" applyBorder="1" applyAlignment="1" applyProtection="1">
      <alignment horizontal="center" vertical="center" wrapText="1"/>
      <protection/>
    </xf>
    <xf numFmtId="0" fontId="5" fillId="8" borderId="1" xfId="0" applyNumberFormat="1" applyFont="1" applyFill="1" applyBorder="1" applyAlignment="1" applyProtection="1">
      <alignment horizontal="center" vertical="center" wrapText="1"/>
      <protection/>
    </xf>
    <xf numFmtId="0" fontId="21" fillId="0" borderId="1" xfId="0" applyNumberFormat="1" applyFont="1" applyFill="1" applyBorder="1" applyAlignment="1" applyProtection="1">
      <alignment horizontal="left" vertical="center" wrapText="1"/>
      <protection/>
    </xf>
    <xf numFmtId="0" fontId="21" fillId="0" borderId="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left" vertical="center" wrapText="1" shrinkToFit="1"/>
      <protection locked="0"/>
    </xf>
    <xf numFmtId="0" fontId="5" fillId="0" borderId="1" xfId="0" applyNumberFormat="1" applyFont="1" applyFill="1" applyBorder="1" applyAlignment="1" applyProtection="1">
      <alignment horizontal="right" vertical="center" wrapText="1" shrinkToFit="1"/>
      <protection locked="0"/>
    </xf>
    <xf numFmtId="0" fontId="5" fillId="0" borderId="1" xfId="0" applyNumberFormat="1" applyFont="1" applyFill="1" applyBorder="1" applyAlignment="1" applyProtection="1">
      <alignment horizontal="left" vertical="center" wrapText="1"/>
      <protection locked="0"/>
    </xf>
    <xf numFmtId="0" fontId="5" fillId="9" borderId="1" xfId="0" applyNumberFormat="1" applyFont="1" applyFill="1" applyBorder="1" applyAlignment="1" applyProtection="1">
      <alignment horizontal="right" vertical="center" wrapText="1" shrinkToFit="1"/>
      <protection locked="0"/>
    </xf>
    <xf numFmtId="0" fontId="5" fillId="10" borderId="1" xfId="0" applyNumberFormat="1" applyFont="1" applyFill="1" applyBorder="1" applyAlignment="1" applyProtection="1">
      <alignment horizontal="center" vertical="center" wrapText="1"/>
      <protection/>
    </xf>
    <xf numFmtId="0" fontId="20" fillId="10" borderId="1" xfId="0" applyNumberFormat="1" applyFont="1" applyFill="1" applyBorder="1" applyAlignment="1" applyProtection="1">
      <alignment horizontal="left" vertical="center" wrapText="1"/>
      <protection/>
    </xf>
    <xf numFmtId="0" fontId="20" fillId="10" borderId="1" xfId="0" applyNumberFormat="1" applyFont="1" applyFill="1" applyBorder="1" applyAlignment="1" applyProtection="1">
      <alignment horizontal="center" vertical="center" wrapText="1"/>
      <protection/>
    </xf>
    <xf numFmtId="0" fontId="5" fillId="11" borderId="1" xfId="0" applyNumberFormat="1" applyFont="1" applyFill="1" applyBorder="1" applyAlignment="1" applyProtection="1">
      <alignment horizontal="left" vertical="center" wrapText="1" shrinkToFit="1"/>
      <protection locked="0"/>
    </xf>
    <xf numFmtId="0" fontId="5" fillId="11" borderId="1" xfId="0" applyNumberFormat="1" applyFont="1" applyFill="1" applyBorder="1" applyAlignment="1" applyProtection="1">
      <alignment horizontal="right" vertical="center" wrapText="1" shrinkToFit="1"/>
      <protection locked="0"/>
    </xf>
    <xf numFmtId="0" fontId="5" fillId="11" borderId="1" xfId="0" applyNumberFormat="1" applyFont="1" applyFill="1" applyBorder="1" applyAlignment="1" applyProtection="1">
      <alignment horizontal="left" vertical="center" wrapText="1"/>
      <protection locked="0"/>
    </xf>
    <xf numFmtId="0" fontId="20" fillId="0" borderId="1" xfId="0" applyNumberFormat="1" applyFont="1" applyFill="1" applyBorder="1" applyAlignment="1" applyProtection="1">
      <alignment horizontal="left" vertical="center" wrapText="1"/>
      <protection/>
    </xf>
    <xf numFmtId="0" fontId="20" fillId="0" borderId="1" xfId="0" applyNumberFormat="1" applyFont="1" applyFill="1" applyBorder="1" applyAlignment="1" applyProtection="1">
      <alignment horizontal="center" vertical="center" wrapText="1"/>
      <protection/>
    </xf>
    <xf numFmtId="49" fontId="5" fillId="0" borderId="1" xfId="0" applyNumberFormat="1" applyFont="1" applyFill="1" applyBorder="1" applyAlignment="1" applyProtection="1">
      <alignment horizontal="left" vertical="center" wrapText="1" shrinkToFit="1"/>
      <protection locked="0"/>
    </xf>
    <xf numFmtId="0" fontId="2" fillId="0" borderId="2" xfId="0" applyNumberFormat="1" applyFont="1" applyBorder="1" applyAlignment="1" applyProtection="1">
      <alignment horizontal="left" vertical="top" wrapText="1"/>
      <protection locked="0"/>
    </xf>
    <xf numFmtId="0" fontId="2" fillId="0" borderId="1" xfId="0" applyNumberFormat="1" applyFont="1" applyBorder="1" applyAlignment="1" applyProtection="1">
      <alignment horizontal="center" vertical="top" wrapText="1"/>
      <protection locked="0"/>
    </xf>
    <xf numFmtId="0" fontId="2" fillId="0" borderId="1" xfId="0" applyNumberFormat="1" applyFont="1" applyBorder="1" applyAlignment="1" applyProtection="1">
      <alignment horizontal="left" vertical="top" wrapText="1"/>
      <protection locked="0"/>
    </xf>
    <xf numFmtId="14" fontId="5" fillId="0" borderId="1" xfId="0" applyNumberFormat="1" applyFont="1" applyFill="1" applyBorder="1" applyAlignment="1" applyProtection="1">
      <alignment horizontal="left" vertical="center" wrapText="1" shrinkToFit="1"/>
      <protection locked="0"/>
    </xf>
    <xf numFmtId="0" fontId="5" fillId="0" borderId="1" xfId="0" applyNumberFormat="1" applyFont="1" applyFill="1" applyBorder="1" applyAlignment="1" applyProtection="1">
      <alignment horizontal="left" vertical="center" wrapText="1"/>
      <protection/>
    </xf>
    <xf numFmtId="0" fontId="20" fillId="0" borderId="1" xfId="0" applyNumberFormat="1" applyFont="1" applyFill="1" applyBorder="1" applyAlignment="1" applyProtection="1">
      <alignment horizontal="left" vertical="top" wrapText="1"/>
      <protection/>
    </xf>
    <xf numFmtId="0" fontId="5" fillId="0" borderId="1" xfId="0" applyNumberFormat="1" applyFont="1" applyFill="1" applyBorder="1" applyAlignment="1" applyProtection="1">
      <alignment horizontal="left" vertical="top" wrapText="1" shrinkToFit="1"/>
      <protection locked="0"/>
    </xf>
    <xf numFmtId="14" fontId="5" fillId="11" borderId="1" xfId="0" applyNumberFormat="1" applyFont="1" applyFill="1" applyBorder="1" applyAlignment="1" applyProtection="1">
      <alignment horizontal="left" vertical="center" wrapText="1" shrinkToFit="1"/>
      <protection locked="0"/>
    </xf>
    <xf numFmtId="0" fontId="9" fillId="0" borderId="1" xfId="16" applyNumberFormat="1" applyFont="1" applyFill="1" applyBorder="1" applyAlignment="1" applyProtection="1">
      <alignment horizontal="center" vertical="center" wrapText="1"/>
      <protection/>
    </xf>
    <xf numFmtId="49" fontId="5" fillId="0" borderId="1" xfId="0" applyNumberFormat="1" applyFont="1" applyFill="1" applyBorder="1" applyAlignment="1" applyProtection="1">
      <alignment horizontal="center" vertical="center" wrapText="1"/>
      <protection/>
    </xf>
    <xf numFmtId="14" fontId="2" fillId="0" borderId="1" xfId="0" applyNumberFormat="1" applyFont="1" applyBorder="1" applyAlignment="1" applyProtection="1">
      <alignment horizontal="center" vertical="top" wrapText="1"/>
      <protection locked="0"/>
    </xf>
    <xf numFmtId="0" fontId="2" fillId="0" borderId="0" xfId="15" applyFont="1">
      <alignment/>
      <protection/>
    </xf>
    <xf numFmtId="0" fontId="2" fillId="0" borderId="0" xfId="15" applyFont="1" applyAlignment="1">
      <alignment wrapText="1"/>
      <protection/>
    </xf>
    <xf numFmtId="0" fontId="22" fillId="0" borderId="1"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wrapText="1" shrinkToFit="1"/>
      <protection locked="0"/>
    </xf>
    <xf numFmtId="0" fontId="15" fillId="0" borderId="1" xfId="0" applyNumberFormat="1" applyFont="1" applyFill="1" applyBorder="1" applyAlignment="1" applyProtection="1">
      <alignment horizontal="right" vertical="center" wrapText="1" shrinkToFit="1"/>
      <protection locked="0"/>
    </xf>
    <xf numFmtId="0" fontId="15" fillId="0" borderId="1" xfId="0" applyNumberFormat="1" applyFont="1" applyFill="1" applyBorder="1" applyAlignment="1" applyProtection="1">
      <alignment horizontal="left" vertical="center" wrapText="1" shrinkToFit="1"/>
      <protection locked="0"/>
    </xf>
    <xf numFmtId="14" fontId="2" fillId="0" borderId="1" xfId="0" applyNumberFormat="1" applyFont="1" applyFill="1" applyBorder="1" applyAlignment="1" applyProtection="1">
      <alignment horizontal="left" vertical="center" wrapText="1" shrinkToFit="1"/>
      <protection locked="0"/>
    </xf>
    <xf numFmtId="0" fontId="5" fillId="2" borderId="1" xfId="0" applyNumberFormat="1" applyFont="1" applyFill="1" applyBorder="1" applyAlignment="1" applyProtection="1">
      <alignment horizontal="center" vertical="center" wrapText="1"/>
      <protection/>
    </xf>
    <xf numFmtId="0" fontId="21" fillId="2" borderId="1" xfId="0" applyNumberFormat="1" applyFont="1" applyFill="1" applyBorder="1" applyAlignment="1" applyProtection="1">
      <alignment horizontal="left" vertical="center" wrapText="1"/>
      <protection/>
    </xf>
    <xf numFmtId="0" fontId="21" fillId="2" borderId="1" xfId="0" applyNumberFormat="1" applyFont="1" applyFill="1" applyBorder="1" applyAlignment="1" applyProtection="1">
      <alignment horizontal="center" vertical="center" wrapText="1"/>
      <protection/>
    </xf>
    <xf numFmtId="0" fontId="5" fillId="3" borderId="1" xfId="0" applyNumberFormat="1" applyFont="1" applyFill="1" applyBorder="1" applyAlignment="1" applyProtection="1">
      <alignment horizontal="left" vertical="center" wrapText="1" shrinkToFit="1"/>
      <protection locked="0"/>
    </xf>
    <xf numFmtId="0" fontId="5" fillId="3" borderId="1" xfId="0" applyNumberFormat="1" applyFont="1" applyFill="1" applyBorder="1" applyAlignment="1" applyProtection="1">
      <alignment horizontal="right" vertical="center" wrapText="1" shrinkToFit="1"/>
      <protection locked="0"/>
    </xf>
    <xf numFmtId="14" fontId="5" fillId="3" borderId="1" xfId="0" applyNumberFormat="1" applyFont="1" applyFill="1" applyBorder="1" applyAlignment="1" applyProtection="1">
      <alignment horizontal="left" vertical="center" wrapText="1" shrinkToFit="1"/>
      <protection locked="0"/>
    </xf>
    <xf numFmtId="0" fontId="5" fillId="3" borderId="1" xfId="0" applyNumberFormat="1" applyFont="1" applyFill="1" applyBorder="1" applyAlignment="1" applyProtection="1">
      <alignment horizontal="left" vertical="center" wrapText="1"/>
      <protection locked="0"/>
    </xf>
    <xf numFmtId="0" fontId="9" fillId="2" borderId="1" xfId="16" applyNumberFormat="1" applyFont="1" applyFill="1" applyBorder="1" applyAlignment="1" applyProtection="1">
      <alignment horizontal="center" vertical="center" wrapText="1"/>
      <protection/>
    </xf>
    <xf numFmtId="0" fontId="22" fillId="2" borderId="1" xfId="0" applyNumberFormat="1" applyFont="1" applyFill="1" applyBorder="1" applyAlignment="1" applyProtection="1">
      <alignment horizontal="left" vertical="center" wrapText="1"/>
      <protection/>
    </xf>
    <xf numFmtId="0" fontId="20" fillId="2" borderId="1" xfId="0" applyNumberFormat="1" applyFont="1" applyFill="1" applyBorder="1" applyAlignment="1" applyProtection="1">
      <alignment horizontal="center" vertical="center" wrapText="1"/>
      <protection/>
    </xf>
    <xf numFmtId="0" fontId="2" fillId="0" borderId="1" xfId="16"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horizontal="left" vertical="center" wrapText="1"/>
      <protection/>
    </xf>
    <xf numFmtId="0" fontId="2" fillId="0" borderId="1" xfId="0" applyNumberFormat="1" applyFont="1" applyBorder="1" applyAlignment="1">
      <alignment vertical="center" wrapText="1"/>
    </xf>
    <xf numFmtId="0" fontId="2" fillId="0" borderId="1" xfId="0" applyFont="1" applyBorder="1" applyAlignment="1">
      <alignment wrapText="1"/>
    </xf>
    <xf numFmtId="0" fontId="22" fillId="0" borderId="0" xfId="0" applyFont="1" applyAlignment="1">
      <alignment wrapText="1"/>
    </xf>
    <xf numFmtId="0" fontId="22" fillId="0" borderId="1" xfId="0" applyFont="1" applyBorder="1" applyAlignment="1">
      <alignment wrapText="1"/>
    </xf>
    <xf numFmtId="0" fontId="5" fillId="0" borderId="1" xfId="0" applyNumberFormat="1" applyFont="1" applyFill="1" applyBorder="1" applyAlignment="1" applyProtection="1">
      <alignment horizontal="left" vertical="center" wrapText="1" shrinkToFit="1"/>
      <protection locked="0"/>
    </xf>
    <xf numFmtId="0" fontId="5" fillId="0" borderId="1" xfId="0" applyNumberFormat="1" applyFont="1" applyFill="1" applyBorder="1" applyAlignment="1" applyProtection="1">
      <alignment horizontal="right" vertical="center" wrapText="1" shrinkToFit="1"/>
      <protection locked="0"/>
    </xf>
    <xf numFmtId="0" fontId="2" fillId="0" borderId="0" xfId="0" applyFont="1" applyAlignment="1">
      <alignment horizontal="left" wrapText="1"/>
    </xf>
    <xf numFmtId="14" fontId="5" fillId="0" borderId="1" xfId="0" applyNumberFormat="1" applyFont="1" applyFill="1" applyBorder="1" applyAlignment="1" applyProtection="1">
      <alignment horizontal="left" vertical="center" wrapText="1" shrinkToFit="1"/>
      <protection locked="0"/>
    </xf>
    <xf numFmtId="16" fontId="2" fillId="0" borderId="1" xfId="16"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left" vertical="center" wrapText="1"/>
      <protection locked="0"/>
    </xf>
    <xf numFmtId="49" fontId="5" fillId="0" borderId="1"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vertical="top"/>
      <protection/>
    </xf>
    <xf numFmtId="49" fontId="2" fillId="0" borderId="1" xfId="0" applyNumberFormat="1" applyFont="1" applyBorder="1" applyAlignment="1">
      <alignment horizontal="left" vertical="center"/>
    </xf>
    <xf numFmtId="0" fontId="2" fillId="0" borderId="1" xfId="0" applyFont="1" applyBorder="1" applyAlignment="1">
      <alignment/>
    </xf>
    <xf numFmtId="0" fontId="2" fillId="0" borderId="1" xfId="0" applyFont="1" applyBorder="1" applyAlignment="1">
      <alignment horizontal="left"/>
    </xf>
    <xf numFmtId="14" fontId="5" fillId="0" borderId="3" xfId="0" applyNumberFormat="1" applyFont="1" applyFill="1" applyBorder="1" applyAlignment="1" applyProtection="1">
      <alignment horizontal="left" vertical="center" wrapText="1" shrinkToFit="1"/>
      <protection locked="0"/>
    </xf>
    <xf numFmtId="0" fontId="5" fillId="0" borderId="3" xfId="0" applyNumberFormat="1" applyFont="1" applyFill="1" applyBorder="1" applyAlignment="1" applyProtection="1">
      <alignment horizontal="left" vertical="center" wrapText="1"/>
      <protection locked="0"/>
    </xf>
    <xf numFmtId="0" fontId="22" fillId="0" borderId="1" xfId="0" applyFont="1" applyBorder="1" applyAlignment="1">
      <alignment horizontal="left" vertical="center" wrapText="1"/>
    </xf>
    <xf numFmtId="0" fontId="20" fillId="0" borderId="1" xfId="0" applyNumberFormat="1" applyFont="1" applyFill="1" applyBorder="1" applyAlignment="1" applyProtection="1">
      <alignment vertical="top"/>
      <protection/>
    </xf>
    <xf numFmtId="0" fontId="22" fillId="0" borderId="1" xfId="0" applyFont="1" applyBorder="1" applyAlignment="1">
      <alignment horizontal="left"/>
    </xf>
    <xf numFmtId="0" fontId="22" fillId="0" borderId="1" xfId="0" applyFont="1" applyBorder="1" applyAlignment="1">
      <alignment/>
    </xf>
    <xf numFmtId="0" fontId="22" fillId="0" borderId="1" xfId="0" applyFont="1" applyBorder="1" applyAlignment="1">
      <alignment horizontal="left" wrapText="1"/>
    </xf>
    <xf numFmtId="0" fontId="2" fillId="0" borderId="1" xfId="0" applyFont="1" applyBorder="1" applyAlignment="1">
      <alignment horizontal="left" wrapText="1"/>
    </xf>
    <xf numFmtId="0" fontId="22" fillId="0" borderId="1" xfId="0" applyFont="1" applyBorder="1" applyAlignment="1">
      <alignment horizontal="justify" wrapText="1"/>
    </xf>
    <xf numFmtId="49" fontId="2" fillId="0" borderId="1" xfId="0" applyNumberFormat="1" applyFont="1" applyFill="1" applyBorder="1" applyAlignment="1" applyProtection="1">
      <alignment horizontal="center" vertical="center" wrapText="1"/>
      <protection/>
    </xf>
    <xf numFmtId="0" fontId="5" fillId="2" borderId="1" xfId="0" applyNumberFormat="1" applyFont="1" applyFill="1" applyBorder="1" applyAlignment="1" applyProtection="1">
      <alignment vertical="top"/>
      <protection/>
    </xf>
    <xf numFmtId="0" fontId="2" fillId="3" borderId="1" xfId="0" applyFont="1" applyFill="1" applyBorder="1" applyAlignment="1">
      <alignment/>
    </xf>
    <xf numFmtId="0" fontId="2" fillId="3" borderId="1" xfId="0" applyFont="1" applyFill="1" applyBorder="1" applyAlignment="1">
      <alignment wrapText="1"/>
    </xf>
    <xf numFmtId="0" fontId="5" fillId="0" borderId="0" xfId="0" applyNumberFormat="1" applyFont="1" applyFill="1" applyBorder="1" applyAlignment="1" applyProtection="1">
      <alignment vertical="top"/>
      <protection/>
    </xf>
    <xf numFmtId="0" fontId="2" fillId="0" borderId="0" xfId="0" applyFont="1" applyAlignment="1">
      <alignment/>
    </xf>
    <xf numFmtId="0" fontId="2" fillId="0" borderId="0" xfId="0" applyFont="1" applyAlignment="1">
      <alignment wrapText="1"/>
    </xf>
    <xf numFmtId="0" fontId="2" fillId="9" borderId="0" xfId="0" applyFont="1" applyFill="1" applyAlignment="1">
      <alignment/>
    </xf>
    <xf numFmtId="0" fontId="5" fillId="9" borderId="0" xfId="0" applyNumberFormat="1" applyFont="1" applyFill="1" applyBorder="1" applyAlignment="1" applyProtection="1">
      <alignment horizontal="right" vertical="center" wrapText="1" shrinkToFit="1"/>
      <protection locked="0"/>
    </xf>
    <xf numFmtId="0" fontId="5" fillId="0" borderId="0" xfId="0" applyNumberFormat="1" applyFont="1" applyFill="1" applyBorder="1" applyAlignment="1" applyProtection="1">
      <alignment vertical="top"/>
      <protection/>
    </xf>
    <xf numFmtId="0" fontId="2" fillId="0" borderId="1" xfId="0" applyFont="1" applyBorder="1" applyAlignment="1">
      <alignment vertical="center" wrapText="1"/>
    </xf>
    <xf numFmtId="0" fontId="16" fillId="0" borderId="0" xfId="0" applyFont="1" applyAlignment="1">
      <alignment wrapText="1"/>
    </xf>
    <xf numFmtId="0" fontId="5" fillId="0" borderId="1" xfId="0" applyNumberFormat="1" applyFont="1" applyFill="1" applyBorder="1" applyAlignment="1" applyProtection="1">
      <alignment horizontal="center" vertical="center" wrapText="1"/>
      <protection/>
    </xf>
    <xf numFmtId="0" fontId="16" fillId="9" borderId="0" xfId="0" applyFont="1" applyFill="1" applyBorder="1" applyAlignment="1">
      <alignment horizontal="left" wrapText="1"/>
    </xf>
    <xf numFmtId="0" fontId="16" fillId="9" borderId="0" xfId="0" applyFont="1" applyFill="1" applyBorder="1" applyAlignment="1">
      <alignment horizontal="left" wrapText="1"/>
    </xf>
    <xf numFmtId="0" fontId="16" fillId="9" borderId="0" xfId="0" applyFont="1" applyFill="1" applyBorder="1" applyAlignment="1">
      <alignment horizontal="center" wrapText="1"/>
    </xf>
    <xf numFmtId="0" fontId="16" fillId="9" borderId="0" xfId="0" applyFont="1" applyFill="1" applyBorder="1" applyAlignment="1">
      <alignment horizontal="center" wrapText="1"/>
    </xf>
    <xf numFmtId="0" fontId="20" fillId="8" borderId="0" xfId="0" applyNumberFormat="1" applyFont="1" applyFill="1" applyBorder="1" applyAlignment="1" applyProtection="1">
      <alignment horizontal="center" vertical="top" wrapText="1"/>
      <protection/>
    </xf>
    <xf numFmtId="0" fontId="18" fillId="8" borderId="0" xfId="0" applyNumberFormat="1" applyFont="1" applyFill="1" applyBorder="1" applyAlignment="1" applyProtection="1">
      <alignment horizontal="left" vertical="top"/>
      <protection/>
    </xf>
    <xf numFmtId="0" fontId="18" fillId="8" borderId="0" xfId="0" applyNumberFormat="1" applyFont="1" applyFill="1" applyBorder="1" applyAlignment="1" applyProtection="1">
      <alignment horizontal="left" vertical="top"/>
      <protection/>
    </xf>
    <xf numFmtId="0" fontId="17" fillId="9" borderId="0" xfId="0" applyFont="1" applyFill="1" applyBorder="1" applyAlignment="1">
      <alignment horizontal="left" wrapText="1"/>
    </xf>
    <xf numFmtId="0" fontId="5" fillId="11" borderId="1" xfId="0" applyNumberFormat="1" applyFont="1" applyFill="1" applyBorder="1" applyAlignment="1" applyProtection="1">
      <alignment horizontal="right" wrapText="1" shrinkToFit="1"/>
      <protection locked="0"/>
    </xf>
    <xf numFmtId="164" fontId="5" fillId="11" borderId="1" xfId="0" applyNumberFormat="1" applyFont="1" applyFill="1" applyBorder="1" applyAlignment="1" applyProtection="1">
      <alignment horizontal="right" wrapText="1" shrinkToFit="1"/>
      <protection locked="0"/>
    </xf>
    <xf numFmtId="0" fontId="5" fillId="9" borderId="1" xfId="0" applyNumberFormat="1" applyFont="1" applyFill="1" applyBorder="1" applyAlignment="1" applyProtection="1">
      <alignment horizontal="right" wrapText="1" shrinkToFit="1"/>
      <protection locked="0"/>
    </xf>
    <xf numFmtId="164" fontId="5" fillId="9" borderId="1" xfId="0" applyNumberFormat="1" applyFont="1" applyFill="1" applyBorder="1" applyAlignment="1" applyProtection="1">
      <alignment horizontal="right" wrapText="1" shrinkToFit="1"/>
      <protection locked="0"/>
    </xf>
    <xf numFmtId="164" fontId="1" fillId="8" borderId="0" xfId="0" applyNumberFormat="1" applyFont="1" applyFill="1" applyBorder="1" applyAlignment="1" applyProtection="1">
      <alignment horizontal="right"/>
      <protection/>
    </xf>
    <xf numFmtId="0" fontId="2" fillId="7" borderId="0" xfId="15" applyFont="1" applyFill="1" applyAlignment="1">
      <alignment horizontal="right"/>
      <protection/>
    </xf>
    <xf numFmtId="0" fontId="2" fillId="5" borderId="0" xfId="15" applyFont="1" applyFill="1" applyAlignment="1">
      <alignment horizontal="right"/>
      <protection/>
    </xf>
    <xf numFmtId="0" fontId="2" fillId="0" borderId="0" xfId="15" applyFont="1" applyAlignment="1">
      <alignment horizontal="right"/>
      <protection/>
    </xf>
    <xf numFmtId="0" fontId="2" fillId="9" borderId="1" xfId="0" applyNumberFormat="1" applyFont="1" applyFill="1" applyBorder="1" applyAlignment="1" applyProtection="1">
      <alignment horizontal="right" wrapText="1" shrinkToFit="1"/>
      <protection locked="0"/>
    </xf>
    <xf numFmtId="164" fontId="2" fillId="9" borderId="1" xfId="0" applyNumberFormat="1" applyFont="1" applyFill="1" applyBorder="1" applyAlignment="1" applyProtection="1">
      <alignment horizontal="right" wrapText="1" shrinkToFit="1"/>
      <protection locked="0"/>
    </xf>
    <xf numFmtId="0" fontId="5" fillId="3" borderId="1" xfId="0" applyNumberFormat="1" applyFont="1" applyFill="1" applyBorder="1" applyAlignment="1" applyProtection="1">
      <alignment horizontal="right" wrapText="1" shrinkToFit="1"/>
      <protection locked="0"/>
    </xf>
    <xf numFmtId="164" fontId="5" fillId="3" borderId="1" xfId="0" applyNumberFormat="1" applyFont="1" applyFill="1" applyBorder="1" applyAlignment="1" applyProtection="1">
      <alignment horizontal="right" wrapText="1" shrinkToFit="1"/>
      <protection locked="0"/>
    </xf>
    <xf numFmtId="0" fontId="5" fillId="9" borderId="1" xfId="0" applyNumberFormat="1" applyFont="1" applyFill="1" applyBorder="1" applyAlignment="1" applyProtection="1">
      <alignment horizontal="right" wrapText="1" shrinkToFit="1"/>
      <protection locked="0"/>
    </xf>
    <xf numFmtId="164" fontId="5" fillId="9" borderId="1" xfId="0" applyNumberFormat="1" applyFont="1" applyFill="1" applyBorder="1" applyAlignment="1" applyProtection="1">
      <alignment horizontal="right" wrapText="1" shrinkToFit="1"/>
      <protection locked="0"/>
    </xf>
    <xf numFmtId="0" fontId="5" fillId="9" borderId="3" xfId="0" applyNumberFormat="1" applyFont="1" applyFill="1" applyBorder="1" applyAlignment="1" applyProtection="1">
      <alignment horizontal="right" wrapText="1" shrinkToFit="1"/>
      <protection locked="0"/>
    </xf>
    <xf numFmtId="0" fontId="2" fillId="9" borderId="1" xfId="0" applyFont="1" applyFill="1" applyBorder="1" applyAlignment="1">
      <alignment horizontal="right"/>
    </xf>
    <xf numFmtId="164" fontId="5" fillId="9" borderId="3" xfId="0" applyNumberFormat="1" applyFont="1" applyFill="1" applyBorder="1" applyAlignment="1" applyProtection="1">
      <alignment horizontal="right" wrapText="1" shrinkToFit="1"/>
      <protection locked="0"/>
    </xf>
    <xf numFmtId="164" fontId="2" fillId="9" borderId="1" xfId="0" applyNumberFormat="1" applyFont="1" applyFill="1" applyBorder="1" applyAlignment="1">
      <alignment horizontal="right"/>
    </xf>
    <xf numFmtId="0" fontId="22" fillId="9" borderId="1" xfId="0" applyFont="1" applyFill="1" applyBorder="1" applyAlignment="1">
      <alignment horizontal="right"/>
    </xf>
    <xf numFmtId="164" fontId="22" fillId="9" borderId="1" xfId="0" applyNumberFormat="1" applyFont="1" applyFill="1" applyBorder="1" applyAlignment="1">
      <alignment horizontal="right"/>
    </xf>
    <xf numFmtId="0" fontId="20" fillId="9" borderId="1" xfId="0" applyNumberFormat="1" applyFont="1" applyFill="1" applyBorder="1" applyAlignment="1" applyProtection="1">
      <alignment horizontal="right" wrapText="1" shrinkToFit="1"/>
      <protection locked="0"/>
    </xf>
    <xf numFmtId="0" fontId="2" fillId="3" borderId="1" xfId="0" applyFont="1" applyFill="1" applyBorder="1" applyAlignment="1">
      <alignment horizontal="right"/>
    </xf>
    <xf numFmtId="164" fontId="2" fillId="3" borderId="1" xfId="0" applyNumberFormat="1" applyFont="1" applyFill="1" applyBorder="1" applyAlignment="1">
      <alignment horizontal="right"/>
    </xf>
  </cellXfs>
  <cellStyles count="9">
    <cellStyle name="Normal" xfId="0"/>
    <cellStyle name="Normal_TMP_2" xfId="15"/>
    <cellStyle name="Hyperlink" xfId="16"/>
    <cellStyle name="Currency" xfId="17"/>
    <cellStyle name="Currency [0]"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522"/>
  <sheetViews>
    <sheetView tabSelected="1" view="pageBreakPreview" zoomScale="80" zoomScaleNormal="75" zoomScaleSheetLayoutView="80" workbookViewId="0" topLeftCell="Q145">
      <selection activeCell="C143" sqref="C143:AB152"/>
    </sheetView>
  </sheetViews>
  <sheetFormatPr defaultColWidth="9.00390625" defaultRowHeight="12.75"/>
  <cols>
    <col min="1" max="1" width="0" style="2" hidden="1" customWidth="1"/>
    <col min="2" max="2" width="2.625" style="2" customWidth="1"/>
    <col min="3" max="3" width="7.875" style="2" customWidth="1"/>
    <col min="4" max="4" width="45.25390625" style="2" customWidth="1"/>
    <col min="5" max="5" width="8.375" style="2" customWidth="1"/>
    <col min="6" max="6" width="18.75390625" style="2" customWidth="1"/>
    <col min="7" max="8" width="0" style="2" hidden="1" customWidth="1"/>
    <col min="9" max="9" width="17.375" style="2" customWidth="1"/>
    <col min="10" max="10" width="12.25390625" style="2" customWidth="1"/>
    <col min="11" max="11" width="12.375" style="2" customWidth="1"/>
    <col min="12" max="12" width="0" style="2" hidden="1" customWidth="1"/>
    <col min="13" max="13" width="20.375" style="2" customWidth="1"/>
    <col min="14" max="14" width="14.375" style="2" customWidth="1"/>
    <col min="15" max="15" width="12.00390625" style="2" customWidth="1"/>
    <col min="16" max="16" width="0" style="2" hidden="1" customWidth="1"/>
    <col min="17" max="17" width="15.75390625" style="25" customWidth="1"/>
    <col min="18" max="18" width="10.375" style="2" customWidth="1"/>
    <col min="19" max="19" width="11.375" style="2" customWidth="1"/>
    <col min="20" max="21" width="0" style="2" hidden="1" customWidth="1"/>
    <col min="22" max="22" width="13.125" style="28" customWidth="1"/>
    <col min="23" max="23" width="13.75390625" style="19" customWidth="1"/>
    <col min="24" max="24" width="11.625" style="2" customWidth="1"/>
    <col min="25" max="25" width="11.00390625" style="2" bestFit="1" customWidth="1"/>
    <col min="26" max="26" width="11.00390625" style="2" customWidth="1"/>
    <col min="27" max="28" width="10.875" style="2" customWidth="1"/>
    <col min="29" max="30" width="9.875" style="2" customWidth="1"/>
    <col min="31" max="47" width="0" style="2" hidden="1" customWidth="1"/>
    <col min="48" max="51" width="9.875" style="2" customWidth="1"/>
    <col min="52" max="16384" width="9.125" style="2" customWidth="1"/>
  </cols>
  <sheetData>
    <row r="1" spans="1:51" ht="409.5" customHeight="1" hidden="1">
      <c r="A1" s="1" t="s">
        <v>298</v>
      </c>
      <c r="B1" s="1">
        <v>1</v>
      </c>
      <c r="C1" s="1"/>
      <c r="D1" s="1"/>
      <c r="E1" s="1"/>
      <c r="F1" s="1"/>
      <c r="G1" s="1"/>
      <c r="H1" s="1"/>
      <c r="I1" s="1"/>
      <c r="J1" s="1"/>
      <c r="K1" s="1"/>
      <c r="L1" s="1"/>
      <c r="M1" s="1"/>
      <c r="N1" s="1"/>
      <c r="O1" s="1"/>
      <c r="P1" s="1"/>
      <c r="Q1" s="23"/>
      <c r="R1" s="1"/>
      <c r="S1" s="1"/>
      <c r="T1" s="1"/>
      <c r="U1" s="1"/>
      <c r="V1" s="26"/>
      <c r="W1" s="17"/>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21" customHeight="1">
      <c r="A2" s="1"/>
      <c r="B2" s="1"/>
      <c r="D2" s="47" t="s">
        <v>353</v>
      </c>
      <c r="E2" s="31"/>
      <c r="F2" s="31"/>
      <c r="G2" s="31"/>
      <c r="H2" s="31"/>
      <c r="I2" s="32"/>
      <c r="J2" s="33"/>
      <c r="K2" s="33"/>
      <c r="L2" s="33"/>
      <c r="M2" s="33"/>
      <c r="N2" s="33"/>
      <c r="O2" s="33"/>
      <c r="P2" s="33"/>
      <c r="Q2" s="34"/>
      <c r="R2" s="33"/>
      <c r="S2" s="33"/>
      <c r="T2" s="33"/>
      <c r="U2" s="33"/>
      <c r="V2" s="33"/>
      <c r="W2" s="33"/>
      <c r="X2" s="144" t="s">
        <v>204</v>
      </c>
      <c r="Y2" s="145"/>
      <c r="Z2" s="145"/>
      <c r="AA2" s="31"/>
      <c r="AB2" s="31"/>
      <c r="AC2" s="30"/>
      <c r="AD2" s="1"/>
      <c r="AE2" s="1"/>
      <c r="AF2" s="1"/>
      <c r="AG2" s="1"/>
      <c r="AH2" s="1"/>
      <c r="AI2" s="1"/>
      <c r="AJ2" s="1"/>
      <c r="AK2" s="1"/>
      <c r="AL2" s="1"/>
      <c r="AM2" s="1"/>
      <c r="AN2" s="1"/>
      <c r="AO2" s="1"/>
      <c r="AP2" s="1"/>
      <c r="AQ2" s="1"/>
      <c r="AR2" s="1"/>
      <c r="AS2" s="1"/>
      <c r="AT2" s="1"/>
      <c r="AU2" s="1"/>
      <c r="AV2" s="1"/>
      <c r="AW2" s="1"/>
      <c r="AX2" s="1"/>
      <c r="AY2" s="1"/>
    </row>
    <row r="3" spans="1:51" ht="129.75" customHeight="1">
      <c r="A3" s="1"/>
      <c r="B3" s="1"/>
      <c r="D3" s="139" t="s">
        <v>469</v>
      </c>
      <c r="E3" s="140"/>
      <c r="F3" s="140"/>
      <c r="G3" s="35"/>
      <c r="H3" s="35"/>
      <c r="I3" s="36"/>
      <c r="J3" s="33"/>
      <c r="K3" s="33"/>
      <c r="L3" s="33"/>
      <c r="M3" s="33"/>
      <c r="N3" s="33"/>
      <c r="O3" s="33"/>
      <c r="P3" s="33"/>
      <c r="Q3" s="34"/>
      <c r="R3" s="33"/>
      <c r="S3" s="33"/>
      <c r="T3" s="33"/>
      <c r="U3" s="33"/>
      <c r="V3" s="33"/>
      <c r="W3" s="33"/>
      <c r="X3" s="139" t="s">
        <v>229</v>
      </c>
      <c r="Y3" s="146"/>
      <c r="Z3" s="146"/>
      <c r="AA3" s="146"/>
      <c r="AB3" s="146"/>
      <c r="AC3" s="29"/>
      <c r="AD3" s="1"/>
      <c r="AE3" s="1"/>
      <c r="AF3" s="1"/>
      <c r="AG3" s="1"/>
      <c r="AH3" s="1"/>
      <c r="AI3" s="1"/>
      <c r="AJ3" s="1"/>
      <c r="AK3" s="1"/>
      <c r="AL3" s="1"/>
      <c r="AM3" s="1"/>
      <c r="AN3" s="1"/>
      <c r="AO3" s="1"/>
      <c r="AP3" s="1"/>
      <c r="AQ3" s="1"/>
      <c r="AR3" s="1"/>
      <c r="AS3" s="1"/>
      <c r="AT3" s="1"/>
      <c r="AU3" s="1"/>
      <c r="AV3" s="1"/>
      <c r="AW3" s="1"/>
      <c r="AX3" s="1"/>
      <c r="AY3" s="1"/>
    </row>
    <row r="4" spans="1:51" ht="42" customHeight="1">
      <c r="A4" s="1"/>
      <c r="B4" s="1"/>
      <c r="D4" s="141" t="s">
        <v>355</v>
      </c>
      <c r="E4" s="142"/>
      <c r="F4" s="44"/>
      <c r="G4" s="44"/>
      <c r="H4" s="44"/>
      <c r="I4" s="45"/>
      <c r="J4" s="33"/>
      <c r="K4" s="33"/>
      <c r="L4" s="33"/>
      <c r="M4" s="33"/>
      <c r="N4" s="33"/>
      <c r="O4" s="33"/>
      <c r="P4" s="33"/>
      <c r="Q4" s="34"/>
      <c r="R4" s="33"/>
      <c r="S4" s="33"/>
      <c r="T4" s="33"/>
      <c r="U4" s="33"/>
      <c r="V4" s="33"/>
      <c r="W4" s="33"/>
      <c r="X4" s="139" t="s">
        <v>354</v>
      </c>
      <c r="Y4" s="140"/>
      <c r="Z4" s="140"/>
      <c r="AA4" s="140"/>
      <c r="AB4" s="140"/>
      <c r="AC4" s="29"/>
      <c r="AD4" s="1"/>
      <c r="AE4" s="1"/>
      <c r="AF4" s="1"/>
      <c r="AG4" s="1"/>
      <c r="AH4" s="1"/>
      <c r="AI4" s="1"/>
      <c r="AJ4" s="1"/>
      <c r="AK4" s="1"/>
      <c r="AL4" s="1"/>
      <c r="AM4" s="1"/>
      <c r="AN4" s="1"/>
      <c r="AO4" s="1"/>
      <c r="AP4" s="1"/>
      <c r="AQ4" s="1"/>
      <c r="AR4" s="1"/>
      <c r="AS4" s="1"/>
      <c r="AT4" s="1"/>
      <c r="AU4" s="1"/>
      <c r="AV4" s="1"/>
      <c r="AW4" s="1"/>
      <c r="AX4" s="1"/>
      <c r="AY4" s="1"/>
    </row>
    <row r="5" spans="1:51" ht="21" customHeight="1">
      <c r="A5" s="1" t="s">
        <v>299</v>
      </c>
      <c r="B5" s="1"/>
      <c r="C5" s="143" t="s">
        <v>110</v>
      </c>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
      <c r="AD5" s="1"/>
      <c r="AE5" s="1"/>
      <c r="AF5" s="1"/>
      <c r="AG5" s="1"/>
      <c r="AH5" s="1"/>
      <c r="AI5" s="1"/>
      <c r="AJ5" s="1"/>
      <c r="AK5" s="1"/>
      <c r="AL5" s="1"/>
      <c r="AM5" s="1"/>
      <c r="AN5" s="1"/>
      <c r="AO5" s="1"/>
      <c r="AP5" s="1"/>
      <c r="AQ5" s="1"/>
      <c r="AR5" s="1"/>
      <c r="AS5" s="1"/>
      <c r="AT5" s="1"/>
      <c r="AU5" s="1"/>
      <c r="AV5" s="1"/>
      <c r="AW5" s="1"/>
      <c r="AX5" s="1"/>
      <c r="AY5" s="1"/>
    </row>
    <row r="6" spans="1:51" ht="21" customHeight="1">
      <c r="A6" s="1"/>
      <c r="B6" s="4"/>
      <c r="C6" s="51"/>
      <c r="D6" s="51"/>
      <c r="E6" s="51"/>
      <c r="F6" s="51"/>
      <c r="G6" s="51"/>
      <c r="H6" s="51"/>
      <c r="I6" s="51"/>
      <c r="J6" s="51"/>
      <c r="K6" s="51"/>
      <c r="L6" s="51"/>
      <c r="M6" s="51"/>
      <c r="N6" s="51"/>
      <c r="O6" s="51"/>
      <c r="P6" s="51"/>
      <c r="Q6" s="51"/>
      <c r="R6" s="51"/>
      <c r="S6" s="51"/>
      <c r="T6" s="51"/>
      <c r="U6" s="51"/>
      <c r="V6" s="51"/>
      <c r="W6" s="51"/>
      <c r="X6" s="51"/>
      <c r="Y6" s="51"/>
      <c r="Z6" s="51"/>
      <c r="AA6" s="51"/>
      <c r="AB6" s="51"/>
      <c r="AC6" s="5"/>
      <c r="AD6" s="1"/>
      <c r="AE6" s="1"/>
      <c r="AF6" s="1"/>
      <c r="AG6" s="1"/>
      <c r="AH6" s="1"/>
      <c r="AI6" s="1"/>
      <c r="AJ6" s="1"/>
      <c r="AK6" s="1"/>
      <c r="AL6" s="1"/>
      <c r="AM6" s="1"/>
      <c r="AN6" s="1"/>
      <c r="AO6" s="1"/>
      <c r="AP6" s="1"/>
      <c r="AQ6" s="1"/>
      <c r="AR6" s="1"/>
      <c r="AS6" s="1"/>
      <c r="AT6" s="1"/>
      <c r="AU6" s="1"/>
      <c r="AV6" s="1"/>
      <c r="AW6" s="1"/>
      <c r="AX6" s="1"/>
      <c r="AY6" s="1"/>
    </row>
    <row r="7" spans="1:51" ht="21" customHeight="1">
      <c r="A7" s="1"/>
      <c r="B7" s="4"/>
      <c r="C7" s="52"/>
      <c r="D7" s="52"/>
      <c r="E7" s="52"/>
      <c r="F7" s="52"/>
      <c r="G7" s="52"/>
      <c r="H7" s="52"/>
      <c r="I7" s="52"/>
      <c r="J7" s="52"/>
      <c r="K7" s="52"/>
      <c r="L7" s="52"/>
      <c r="M7" s="52"/>
      <c r="N7" s="52"/>
      <c r="O7" s="52"/>
      <c r="P7" s="52"/>
      <c r="Q7" s="52"/>
      <c r="R7" s="52"/>
      <c r="S7" s="52"/>
      <c r="T7" s="52"/>
      <c r="U7" s="52"/>
      <c r="V7" s="53"/>
      <c r="W7" s="52"/>
      <c r="X7" s="52"/>
      <c r="Y7" s="52"/>
      <c r="Z7" s="52"/>
      <c r="AA7" s="52"/>
      <c r="AB7" s="52"/>
      <c r="AC7" s="5"/>
      <c r="AD7" s="1"/>
      <c r="AE7" s="1"/>
      <c r="AF7" s="1"/>
      <c r="AG7" s="1"/>
      <c r="AH7" s="1"/>
      <c r="AI7" s="1"/>
      <c r="AJ7" s="1"/>
      <c r="AK7" s="1"/>
      <c r="AL7" s="1"/>
      <c r="AM7" s="1"/>
      <c r="AN7" s="1"/>
      <c r="AO7" s="1"/>
      <c r="AP7" s="1"/>
      <c r="AQ7" s="1"/>
      <c r="AR7" s="1"/>
      <c r="AS7" s="1"/>
      <c r="AT7" s="1"/>
      <c r="AU7" s="1"/>
      <c r="AV7" s="1"/>
      <c r="AW7" s="1"/>
      <c r="AX7" s="1"/>
      <c r="AY7" s="1"/>
    </row>
    <row r="8" spans="1:51" ht="27.75" customHeight="1">
      <c r="A8" s="1"/>
      <c r="B8" s="4"/>
      <c r="C8" s="138" t="s">
        <v>300</v>
      </c>
      <c r="D8" s="138"/>
      <c r="E8" s="138"/>
      <c r="F8" s="138" t="s">
        <v>301</v>
      </c>
      <c r="G8" s="138" t="s">
        <v>122</v>
      </c>
      <c r="H8" s="138"/>
      <c r="I8" s="138"/>
      <c r="J8" s="138"/>
      <c r="K8" s="138"/>
      <c r="L8" s="138"/>
      <c r="M8" s="138"/>
      <c r="N8" s="138"/>
      <c r="O8" s="138"/>
      <c r="P8" s="138"/>
      <c r="Q8" s="138"/>
      <c r="R8" s="138"/>
      <c r="S8" s="138"/>
      <c r="T8" s="138" t="s">
        <v>123</v>
      </c>
      <c r="U8" s="138"/>
      <c r="V8" s="138"/>
      <c r="W8" s="138"/>
      <c r="X8" s="138"/>
      <c r="Y8" s="138"/>
      <c r="Z8" s="138"/>
      <c r="AA8" s="138"/>
      <c r="AB8" s="138" t="s">
        <v>124</v>
      </c>
      <c r="AC8" s="5"/>
      <c r="AD8" s="1"/>
      <c r="AE8" s="1"/>
      <c r="AF8" s="1"/>
      <c r="AG8" s="1"/>
      <c r="AH8" s="1"/>
      <c r="AI8" s="1"/>
      <c r="AJ8" s="1"/>
      <c r="AK8" s="1"/>
      <c r="AL8" s="1"/>
      <c r="AM8" s="1"/>
      <c r="AN8" s="1"/>
      <c r="AO8" s="1"/>
      <c r="AP8" s="1"/>
      <c r="AQ8" s="1"/>
      <c r="AR8" s="1"/>
      <c r="AS8" s="1"/>
      <c r="AT8" s="1"/>
      <c r="AU8" s="1"/>
      <c r="AV8" s="1"/>
      <c r="AW8" s="1"/>
      <c r="AX8" s="1"/>
      <c r="AY8" s="1"/>
    </row>
    <row r="9" spans="1:51" ht="39.75" customHeight="1">
      <c r="A9" s="1" t="s">
        <v>125</v>
      </c>
      <c r="B9" s="4"/>
      <c r="C9" s="138"/>
      <c r="D9" s="138"/>
      <c r="E9" s="138"/>
      <c r="F9" s="138"/>
      <c r="G9" s="138"/>
      <c r="H9" s="138" t="s">
        <v>126</v>
      </c>
      <c r="I9" s="138"/>
      <c r="J9" s="138"/>
      <c r="K9" s="138"/>
      <c r="L9" s="138" t="s">
        <v>337</v>
      </c>
      <c r="M9" s="138"/>
      <c r="N9" s="138"/>
      <c r="O9" s="138"/>
      <c r="P9" s="138" t="s">
        <v>338</v>
      </c>
      <c r="Q9" s="138"/>
      <c r="R9" s="138"/>
      <c r="S9" s="138"/>
      <c r="T9" s="138"/>
      <c r="U9" s="138" t="s">
        <v>339</v>
      </c>
      <c r="V9" s="138"/>
      <c r="W9" s="138"/>
      <c r="X9" s="138" t="s">
        <v>430</v>
      </c>
      <c r="Y9" s="138" t="s">
        <v>431</v>
      </c>
      <c r="Z9" s="138"/>
      <c r="AA9" s="138"/>
      <c r="AB9" s="138"/>
      <c r="AC9" s="5"/>
      <c r="AD9" s="1"/>
      <c r="AE9" s="1"/>
      <c r="AF9" s="1"/>
      <c r="AG9" s="1"/>
      <c r="AH9" s="1"/>
      <c r="AI9" s="1"/>
      <c r="AJ9" s="1"/>
      <c r="AK9" s="1"/>
      <c r="AL9" s="1"/>
      <c r="AM9" s="1"/>
      <c r="AN9" s="1"/>
      <c r="AO9" s="1"/>
      <c r="AP9" s="1"/>
      <c r="AQ9" s="1"/>
      <c r="AR9" s="1"/>
      <c r="AS9" s="1"/>
      <c r="AT9" s="1"/>
      <c r="AU9" s="1"/>
      <c r="AV9" s="1"/>
      <c r="AW9" s="1"/>
      <c r="AX9" s="1"/>
      <c r="AY9" s="1"/>
    </row>
    <row r="10" spans="1:51" ht="79.5" customHeight="1">
      <c r="A10" s="1" t="s">
        <v>487</v>
      </c>
      <c r="B10" s="4"/>
      <c r="C10" s="138"/>
      <c r="D10" s="138"/>
      <c r="E10" s="138"/>
      <c r="F10" s="138"/>
      <c r="G10" s="138"/>
      <c r="H10" s="54"/>
      <c r="I10" s="54" t="s">
        <v>488</v>
      </c>
      <c r="J10" s="54" t="s">
        <v>489</v>
      </c>
      <c r="K10" s="54" t="s">
        <v>490</v>
      </c>
      <c r="L10" s="54"/>
      <c r="M10" s="54" t="s">
        <v>488</v>
      </c>
      <c r="N10" s="54" t="s">
        <v>489</v>
      </c>
      <c r="O10" s="54" t="s">
        <v>490</v>
      </c>
      <c r="P10" s="54"/>
      <c r="Q10" s="54" t="s">
        <v>488</v>
      </c>
      <c r="R10" s="54" t="s">
        <v>489</v>
      </c>
      <c r="S10" s="54" t="s">
        <v>490</v>
      </c>
      <c r="T10" s="138"/>
      <c r="U10" s="54"/>
      <c r="V10" s="55" t="s">
        <v>432</v>
      </c>
      <c r="W10" s="54" t="s">
        <v>433</v>
      </c>
      <c r="X10" s="138"/>
      <c r="Y10" s="138"/>
      <c r="Z10" s="54" t="s">
        <v>279</v>
      </c>
      <c r="AA10" s="54" t="s">
        <v>280</v>
      </c>
      <c r="AB10" s="138"/>
      <c r="AC10" s="5"/>
      <c r="AD10" s="1"/>
      <c r="AE10" s="1"/>
      <c r="AF10" s="1"/>
      <c r="AG10" s="1"/>
      <c r="AH10" s="1"/>
      <c r="AI10" s="1"/>
      <c r="AJ10" s="1"/>
      <c r="AK10" s="1"/>
      <c r="AL10" s="1"/>
      <c r="AM10" s="1"/>
      <c r="AN10" s="1"/>
      <c r="AO10" s="1"/>
      <c r="AP10" s="1"/>
      <c r="AQ10" s="1"/>
      <c r="AR10" s="1"/>
      <c r="AS10" s="1"/>
      <c r="AT10" s="1"/>
      <c r="AU10" s="1"/>
      <c r="AV10" s="1"/>
      <c r="AW10" s="1"/>
      <c r="AX10" s="1"/>
      <c r="AY10" s="1"/>
    </row>
    <row r="11" spans="1:51" ht="15.75" customHeight="1">
      <c r="A11" s="1" t="s">
        <v>281</v>
      </c>
      <c r="B11" s="6"/>
      <c r="C11" s="54" t="s">
        <v>282</v>
      </c>
      <c r="D11" s="54" t="s">
        <v>283</v>
      </c>
      <c r="E11" s="54" t="s">
        <v>284</v>
      </c>
      <c r="F11" s="54" t="s">
        <v>285</v>
      </c>
      <c r="G11" s="54"/>
      <c r="H11" s="54"/>
      <c r="I11" s="54" t="s">
        <v>286</v>
      </c>
      <c r="J11" s="54" t="s">
        <v>287</v>
      </c>
      <c r="K11" s="54" t="s">
        <v>288</v>
      </c>
      <c r="L11" s="54"/>
      <c r="M11" s="54" t="s">
        <v>289</v>
      </c>
      <c r="N11" s="54" t="s">
        <v>290</v>
      </c>
      <c r="O11" s="54" t="s">
        <v>291</v>
      </c>
      <c r="P11" s="54"/>
      <c r="Q11" s="54" t="s">
        <v>292</v>
      </c>
      <c r="R11" s="54" t="s">
        <v>293</v>
      </c>
      <c r="S11" s="54" t="s">
        <v>294</v>
      </c>
      <c r="T11" s="54"/>
      <c r="U11" s="54"/>
      <c r="V11" s="55" t="s">
        <v>295</v>
      </c>
      <c r="W11" s="55" t="s">
        <v>171</v>
      </c>
      <c r="X11" s="54" t="s">
        <v>172</v>
      </c>
      <c r="Y11" s="54" t="s">
        <v>173</v>
      </c>
      <c r="Z11" s="54" t="s">
        <v>174</v>
      </c>
      <c r="AA11" s="54" t="s">
        <v>175</v>
      </c>
      <c r="AB11" s="54" t="s">
        <v>176</v>
      </c>
      <c r="AC11" s="5"/>
      <c r="AD11" s="1"/>
      <c r="AE11" s="1"/>
      <c r="AF11" s="1"/>
      <c r="AG11" s="1"/>
      <c r="AH11" s="1"/>
      <c r="AI11" s="1"/>
      <c r="AJ11" s="1"/>
      <c r="AK11" s="1"/>
      <c r="AL11" s="1"/>
      <c r="AM11" s="1"/>
      <c r="AN11" s="1"/>
      <c r="AO11" s="1"/>
      <c r="AP11" s="1"/>
      <c r="AQ11" s="1"/>
      <c r="AR11" s="1"/>
      <c r="AS11" s="1"/>
      <c r="AT11" s="1"/>
      <c r="AU11" s="1"/>
      <c r="AV11" s="1"/>
      <c r="AW11" s="1"/>
      <c r="AX11" s="1"/>
      <c r="AY11" s="1"/>
    </row>
    <row r="12" spans="1:51" ht="12.75">
      <c r="A12" s="1"/>
      <c r="B12" s="9"/>
      <c r="C12" s="54" t="s">
        <v>362</v>
      </c>
      <c r="D12" s="56" t="s">
        <v>459</v>
      </c>
      <c r="E12" s="57" t="s">
        <v>153</v>
      </c>
      <c r="F12" s="58"/>
      <c r="G12" s="59"/>
      <c r="H12" s="59"/>
      <c r="I12" s="58"/>
      <c r="J12" s="58"/>
      <c r="K12" s="58"/>
      <c r="L12" s="58"/>
      <c r="M12" s="58"/>
      <c r="N12" s="58"/>
      <c r="O12" s="58"/>
      <c r="P12" s="58"/>
      <c r="Q12" s="60"/>
      <c r="R12" s="58"/>
      <c r="S12" s="58"/>
      <c r="T12" s="59"/>
      <c r="U12" s="59"/>
      <c r="V12" s="61"/>
      <c r="W12" s="61"/>
      <c r="X12" s="59"/>
      <c r="Y12" s="59"/>
      <c r="Z12" s="59"/>
      <c r="AA12" s="59"/>
      <c r="AB12" s="59"/>
      <c r="AC12" s="5"/>
      <c r="AD12" s="1"/>
      <c r="AE12" s="1"/>
      <c r="AF12" s="1"/>
      <c r="AG12" s="1"/>
      <c r="AH12" s="1"/>
      <c r="AI12" s="1"/>
      <c r="AJ12" s="1"/>
      <c r="AK12" s="1"/>
      <c r="AL12" s="1"/>
      <c r="AM12" s="1"/>
      <c r="AN12" s="1"/>
      <c r="AO12" s="1"/>
      <c r="AP12" s="1"/>
      <c r="AQ12" s="1"/>
      <c r="AR12" s="1"/>
      <c r="AS12" s="1"/>
      <c r="AT12" s="1"/>
      <c r="AU12" s="1"/>
      <c r="AV12" s="1"/>
      <c r="AW12" s="1"/>
      <c r="AX12" s="1"/>
      <c r="AY12" s="1"/>
    </row>
    <row r="13" spans="1:51" ht="63.75">
      <c r="A13" s="1"/>
      <c r="B13" s="9"/>
      <c r="C13" s="62" t="s">
        <v>363</v>
      </c>
      <c r="D13" s="63" t="s">
        <v>231</v>
      </c>
      <c r="E13" s="64" t="s">
        <v>232</v>
      </c>
      <c r="F13" s="65"/>
      <c r="G13" s="66"/>
      <c r="H13" s="66"/>
      <c r="I13" s="65"/>
      <c r="J13" s="65"/>
      <c r="K13" s="65"/>
      <c r="L13" s="65"/>
      <c r="M13" s="65"/>
      <c r="N13" s="65"/>
      <c r="O13" s="65"/>
      <c r="P13" s="65"/>
      <c r="Q13" s="67"/>
      <c r="R13" s="65"/>
      <c r="S13" s="65"/>
      <c r="T13" s="66"/>
      <c r="U13" s="66"/>
      <c r="V13" s="147">
        <f aca="true" t="shared" si="0" ref="V13:AA13">V14+V20+V25+V26+V27+V28+V29+V30+V31+V32+V34+V37+V40+V43+V44+V45+V46+V47+V48+V50+V53+V59+V60+V61+V64+V65+V66+V68+V69+V70+V71+V73+V76+V79+V80+V81+V84+V85+V86+V87+V88+V89+V90+V93+V94+V95</f>
        <v>203236.30000000002</v>
      </c>
      <c r="W13" s="147">
        <f t="shared" si="0"/>
        <v>201826</v>
      </c>
      <c r="X13" s="147">
        <f t="shared" si="0"/>
        <v>222019.19999999998</v>
      </c>
      <c r="Y13" s="148">
        <f>Y14+Y20+Y25+Y26+Y27+Y28+Y29+Y30+Y31+Y32+Y34+Y37+Y40+Y43+Y44+Y45+Y46+Y47+Y48+Y50+Y53+Y59+Y60+Y61+Y64+Y65+Y66+Y68+Y69+Y70+Y71+Y73+Y76+Y79+Y80+Y81+Y84+Y85+Y86+Y87+Y88+Y89+Y90+Y93+Y94+Y95</f>
        <v>228494.7</v>
      </c>
      <c r="Z13" s="148">
        <f t="shared" si="0"/>
        <v>251717.4595</v>
      </c>
      <c r="AA13" s="148">
        <f t="shared" si="0"/>
        <v>270794.20000000007</v>
      </c>
      <c r="AB13" s="149"/>
      <c r="AC13" s="37"/>
      <c r="AD13" s="1"/>
      <c r="AE13" s="1"/>
      <c r="AF13" s="1"/>
      <c r="AG13" s="1"/>
      <c r="AH13" s="1"/>
      <c r="AI13" s="1"/>
      <c r="AJ13" s="1"/>
      <c r="AK13" s="1"/>
      <c r="AL13" s="1"/>
      <c r="AM13" s="1"/>
      <c r="AN13" s="1"/>
      <c r="AO13" s="1"/>
      <c r="AP13" s="1"/>
      <c r="AQ13" s="1"/>
      <c r="AR13" s="1"/>
      <c r="AS13" s="1"/>
      <c r="AT13" s="1"/>
      <c r="AU13" s="1"/>
      <c r="AV13" s="1"/>
      <c r="AW13" s="1"/>
      <c r="AX13" s="1"/>
      <c r="AY13" s="1"/>
    </row>
    <row r="14" spans="1:51" ht="409.5">
      <c r="A14" s="1"/>
      <c r="B14" s="9"/>
      <c r="C14" s="54" t="s">
        <v>364</v>
      </c>
      <c r="D14" s="68" t="s">
        <v>334</v>
      </c>
      <c r="E14" s="69" t="s">
        <v>179</v>
      </c>
      <c r="F14" s="70" t="s">
        <v>501</v>
      </c>
      <c r="G14" s="59"/>
      <c r="H14" s="59"/>
      <c r="I14" s="71" t="s">
        <v>128</v>
      </c>
      <c r="J14" s="72" t="s">
        <v>129</v>
      </c>
      <c r="K14" s="72" t="s">
        <v>130</v>
      </c>
      <c r="L14" s="73" t="s">
        <v>131</v>
      </c>
      <c r="M14" s="73" t="s">
        <v>134</v>
      </c>
      <c r="N14" s="72" t="s">
        <v>133</v>
      </c>
      <c r="O14" s="72" t="s">
        <v>132</v>
      </c>
      <c r="P14" s="58"/>
      <c r="Q14" s="136" t="s">
        <v>207</v>
      </c>
      <c r="R14" s="58"/>
      <c r="S14" s="74"/>
      <c r="T14" s="59"/>
      <c r="U14" s="59"/>
      <c r="V14" s="149">
        <f aca="true" t="shared" si="1" ref="V14:AA14">+V15+V16+V17+V18+V19</f>
        <v>18189.4</v>
      </c>
      <c r="W14" s="149">
        <f t="shared" si="1"/>
        <v>18187.2</v>
      </c>
      <c r="X14" s="149">
        <f t="shared" si="1"/>
        <v>16619.5</v>
      </c>
      <c r="Y14" s="150">
        <f>+Y15+Y16+Y17+Y18+Y19</f>
        <v>14652.9</v>
      </c>
      <c r="Z14" s="150">
        <f t="shared" si="1"/>
        <v>15682.266499999998</v>
      </c>
      <c r="AA14" s="150">
        <f t="shared" si="1"/>
        <v>17307.9</v>
      </c>
      <c r="AB14" s="149"/>
      <c r="AC14" s="37"/>
      <c r="AD14" s="1"/>
      <c r="AE14" s="1"/>
      <c r="AF14" s="1"/>
      <c r="AG14" s="1"/>
      <c r="AH14" s="1"/>
      <c r="AI14" s="1"/>
      <c r="AJ14" s="1"/>
      <c r="AK14" s="1"/>
      <c r="AL14" s="1"/>
      <c r="AM14" s="1"/>
      <c r="AN14" s="1"/>
      <c r="AO14" s="1"/>
      <c r="AP14" s="1"/>
      <c r="AQ14" s="1"/>
      <c r="AR14" s="1"/>
      <c r="AS14" s="1"/>
      <c r="AT14" s="1"/>
      <c r="AU14" s="1"/>
      <c r="AV14" s="1"/>
      <c r="AW14" s="1"/>
      <c r="AX14" s="1"/>
      <c r="AY14" s="1"/>
    </row>
    <row r="15" spans="1:51" ht="38.25">
      <c r="A15" s="1"/>
      <c r="B15" s="9"/>
      <c r="C15" s="54"/>
      <c r="D15" s="75" t="s">
        <v>334</v>
      </c>
      <c r="E15" s="69"/>
      <c r="F15" s="70" t="s">
        <v>524</v>
      </c>
      <c r="G15" s="59"/>
      <c r="H15" s="59"/>
      <c r="I15" s="58"/>
      <c r="J15" s="58"/>
      <c r="K15" s="74"/>
      <c r="L15" s="58"/>
      <c r="M15" s="58"/>
      <c r="N15" s="58"/>
      <c r="O15" s="74"/>
      <c r="P15" s="58"/>
      <c r="Q15" s="60"/>
      <c r="R15" s="58"/>
      <c r="S15" s="74"/>
      <c r="T15" s="59"/>
      <c r="U15" s="59"/>
      <c r="V15" s="149">
        <v>13771.4</v>
      </c>
      <c r="W15" s="149">
        <v>13769.2</v>
      </c>
      <c r="X15" s="149">
        <v>12439.8</v>
      </c>
      <c r="Y15" s="150">
        <v>10915.8</v>
      </c>
      <c r="Z15" s="150">
        <v>11515.4</v>
      </c>
      <c r="AA15" s="150">
        <v>12646.2</v>
      </c>
      <c r="AB15" s="149"/>
      <c r="AC15" s="37"/>
      <c r="AD15" s="1"/>
      <c r="AE15" s="1"/>
      <c r="AF15" s="1"/>
      <c r="AG15" s="1"/>
      <c r="AH15" s="1"/>
      <c r="AI15" s="1"/>
      <c r="AJ15" s="1"/>
      <c r="AK15" s="1"/>
      <c r="AL15" s="1"/>
      <c r="AM15" s="1"/>
      <c r="AN15" s="1"/>
      <c r="AO15" s="1"/>
      <c r="AP15" s="1"/>
      <c r="AQ15" s="1"/>
      <c r="AR15" s="1"/>
      <c r="AS15" s="1"/>
      <c r="AT15" s="1"/>
      <c r="AU15" s="1"/>
      <c r="AV15" s="1"/>
      <c r="AW15" s="1"/>
      <c r="AX15" s="1"/>
      <c r="AY15" s="1"/>
    </row>
    <row r="16" spans="1:51" ht="38.25">
      <c r="A16" s="1"/>
      <c r="B16" s="9"/>
      <c r="C16" s="54"/>
      <c r="D16" s="75" t="s">
        <v>334</v>
      </c>
      <c r="E16" s="69"/>
      <c r="F16" s="70" t="s">
        <v>183</v>
      </c>
      <c r="G16" s="59"/>
      <c r="H16" s="59"/>
      <c r="I16" s="58"/>
      <c r="J16" s="58"/>
      <c r="K16" s="74"/>
      <c r="L16" s="58"/>
      <c r="M16" s="58"/>
      <c r="N16" s="58"/>
      <c r="O16" s="74"/>
      <c r="P16" s="58"/>
      <c r="Q16" s="60"/>
      <c r="R16" s="58"/>
      <c r="S16" s="74"/>
      <c r="T16" s="59"/>
      <c r="U16" s="59"/>
      <c r="V16" s="149">
        <v>3212</v>
      </c>
      <c r="W16" s="149">
        <v>3212</v>
      </c>
      <c r="X16" s="149">
        <v>3149.7</v>
      </c>
      <c r="Y16" s="150">
        <v>2790.1</v>
      </c>
      <c r="Z16" s="150">
        <f aca="true" t="shared" si="2" ref="Z16:Z23">+Y16*1.115</f>
        <v>3110.9615</v>
      </c>
      <c r="AA16" s="150">
        <v>3484.3</v>
      </c>
      <c r="AB16" s="149"/>
      <c r="AC16" s="37"/>
      <c r="AD16" s="1"/>
      <c r="AE16" s="1"/>
      <c r="AF16" s="1"/>
      <c r="AG16" s="1"/>
      <c r="AH16" s="1"/>
      <c r="AI16" s="1"/>
      <c r="AJ16" s="1"/>
      <c r="AK16" s="1"/>
      <c r="AL16" s="1"/>
      <c r="AM16" s="1"/>
      <c r="AN16" s="1"/>
      <c r="AO16" s="1"/>
      <c r="AP16" s="1"/>
      <c r="AQ16" s="1"/>
      <c r="AR16" s="1"/>
      <c r="AS16" s="1"/>
      <c r="AT16" s="1"/>
      <c r="AU16" s="1"/>
      <c r="AV16" s="1"/>
      <c r="AW16" s="1"/>
      <c r="AX16" s="1"/>
      <c r="AY16" s="1"/>
    </row>
    <row r="17" spans="1:51" ht="38.25">
      <c r="A17" s="1"/>
      <c r="B17" s="9"/>
      <c r="C17" s="54"/>
      <c r="D17" s="75" t="s">
        <v>334</v>
      </c>
      <c r="E17" s="69"/>
      <c r="F17" s="70" t="s">
        <v>184</v>
      </c>
      <c r="G17" s="59"/>
      <c r="H17" s="59"/>
      <c r="I17" s="58"/>
      <c r="J17" s="58"/>
      <c r="K17" s="74"/>
      <c r="L17" s="58"/>
      <c r="M17" s="58"/>
      <c r="N17" s="58"/>
      <c r="O17" s="74"/>
      <c r="P17" s="58"/>
      <c r="Q17" s="60"/>
      <c r="R17" s="58"/>
      <c r="S17" s="74"/>
      <c r="T17" s="59"/>
      <c r="U17" s="59"/>
      <c r="V17" s="149">
        <v>687.9</v>
      </c>
      <c r="W17" s="149">
        <v>687.9</v>
      </c>
      <c r="X17" s="149">
        <v>481.8</v>
      </c>
      <c r="Y17" s="150">
        <v>464.5</v>
      </c>
      <c r="Z17" s="150">
        <f t="shared" si="2"/>
        <v>517.9175</v>
      </c>
      <c r="AA17" s="150">
        <v>577.5</v>
      </c>
      <c r="AB17" s="151">
        <f>+Y52+Y123</f>
        <v>87261.4</v>
      </c>
      <c r="AC17" s="49"/>
      <c r="AD17" s="49"/>
      <c r="AE17" s="1"/>
      <c r="AF17" s="1"/>
      <c r="AG17" s="1"/>
      <c r="AH17" s="1"/>
      <c r="AI17" s="1"/>
      <c r="AJ17" s="1"/>
      <c r="AK17" s="1"/>
      <c r="AL17" s="1"/>
      <c r="AM17" s="1"/>
      <c r="AN17" s="1"/>
      <c r="AO17" s="1"/>
      <c r="AP17" s="1"/>
      <c r="AQ17" s="1"/>
      <c r="AR17" s="1"/>
      <c r="AS17" s="1"/>
      <c r="AT17" s="1"/>
      <c r="AU17" s="1"/>
      <c r="AV17" s="1"/>
      <c r="AW17" s="1"/>
      <c r="AX17" s="1"/>
      <c r="AY17" s="1"/>
    </row>
    <row r="18" spans="1:51" ht="38.25">
      <c r="A18" s="1"/>
      <c r="B18" s="9"/>
      <c r="C18" s="54"/>
      <c r="D18" s="75" t="s">
        <v>334</v>
      </c>
      <c r="E18" s="69"/>
      <c r="F18" s="70" t="s">
        <v>185</v>
      </c>
      <c r="G18" s="59"/>
      <c r="H18" s="59"/>
      <c r="I18" s="58"/>
      <c r="J18" s="58"/>
      <c r="K18" s="74"/>
      <c r="L18" s="58"/>
      <c r="M18" s="58"/>
      <c r="N18" s="58"/>
      <c r="O18" s="74"/>
      <c r="P18" s="58"/>
      <c r="Q18" s="60"/>
      <c r="R18" s="58"/>
      <c r="S18" s="74"/>
      <c r="T18" s="59"/>
      <c r="U18" s="59"/>
      <c r="V18" s="149">
        <v>254.6</v>
      </c>
      <c r="W18" s="149">
        <v>254.6</v>
      </c>
      <c r="X18" s="149">
        <v>277.4</v>
      </c>
      <c r="Y18" s="150">
        <v>235</v>
      </c>
      <c r="Z18" s="150">
        <f t="shared" si="2"/>
        <v>262.025</v>
      </c>
      <c r="AA18" s="150">
        <v>292.2</v>
      </c>
      <c r="AB18" s="149"/>
      <c r="AC18" s="37"/>
      <c r="AD18" s="1"/>
      <c r="AE18" s="1"/>
      <c r="AF18" s="1"/>
      <c r="AG18" s="1"/>
      <c r="AH18" s="1"/>
      <c r="AI18" s="1"/>
      <c r="AJ18" s="1"/>
      <c r="AK18" s="1"/>
      <c r="AL18" s="1"/>
      <c r="AM18" s="1"/>
      <c r="AN18" s="1"/>
      <c r="AO18" s="1"/>
      <c r="AP18" s="1"/>
      <c r="AQ18" s="1"/>
      <c r="AR18" s="1"/>
      <c r="AS18" s="1"/>
      <c r="AT18" s="1"/>
      <c r="AU18" s="1"/>
      <c r="AV18" s="1"/>
      <c r="AW18" s="1"/>
      <c r="AX18" s="1"/>
      <c r="AY18" s="1"/>
    </row>
    <row r="19" spans="1:51" ht="38.25">
      <c r="A19" s="1"/>
      <c r="B19" s="9"/>
      <c r="C19" s="54"/>
      <c r="D19" s="75" t="s">
        <v>334</v>
      </c>
      <c r="E19" s="69"/>
      <c r="F19" s="70" t="s">
        <v>187</v>
      </c>
      <c r="G19" s="59"/>
      <c r="H19" s="59"/>
      <c r="I19" s="58"/>
      <c r="J19" s="58"/>
      <c r="K19" s="74"/>
      <c r="L19" s="58"/>
      <c r="M19" s="58"/>
      <c r="N19" s="58"/>
      <c r="O19" s="74"/>
      <c r="P19" s="58"/>
      <c r="Q19" s="60"/>
      <c r="R19" s="58"/>
      <c r="S19" s="74"/>
      <c r="T19" s="59"/>
      <c r="U19" s="59"/>
      <c r="V19" s="149">
        <v>263.5</v>
      </c>
      <c r="W19" s="149">
        <v>263.5</v>
      </c>
      <c r="X19" s="149">
        <v>270.8</v>
      </c>
      <c r="Y19" s="150">
        <v>247.5</v>
      </c>
      <c r="Z19" s="150">
        <f t="shared" si="2"/>
        <v>275.9625</v>
      </c>
      <c r="AA19" s="150">
        <v>307.7</v>
      </c>
      <c r="AB19" s="149"/>
      <c r="AC19" s="49"/>
      <c r="AD19" s="49"/>
      <c r="AE19" s="1"/>
      <c r="AF19" s="1"/>
      <c r="AG19" s="1"/>
      <c r="AH19" s="1"/>
      <c r="AI19" s="1"/>
      <c r="AJ19" s="1"/>
      <c r="AK19" s="1"/>
      <c r="AL19" s="1"/>
      <c r="AM19" s="1"/>
      <c r="AN19" s="1"/>
      <c r="AO19" s="1"/>
      <c r="AP19" s="1"/>
      <c r="AQ19" s="1"/>
      <c r="AR19" s="1"/>
      <c r="AS19" s="1"/>
      <c r="AT19" s="1"/>
      <c r="AU19" s="1"/>
      <c r="AV19" s="1"/>
      <c r="AW19" s="1"/>
      <c r="AX19" s="1"/>
      <c r="AY19" s="1"/>
    </row>
    <row r="20" spans="1:51" ht="63.75">
      <c r="A20" s="1"/>
      <c r="B20" s="8"/>
      <c r="C20" s="54" t="s">
        <v>365</v>
      </c>
      <c r="D20" s="68" t="s">
        <v>228</v>
      </c>
      <c r="E20" s="69" t="s">
        <v>336</v>
      </c>
      <c r="F20" s="70" t="s">
        <v>502</v>
      </c>
      <c r="G20" s="59"/>
      <c r="H20" s="59"/>
      <c r="I20" s="58" t="s">
        <v>437</v>
      </c>
      <c r="J20" s="58"/>
      <c r="K20" s="74" t="s">
        <v>438</v>
      </c>
      <c r="L20" s="58"/>
      <c r="M20" s="58" t="s">
        <v>440</v>
      </c>
      <c r="N20" s="58"/>
      <c r="O20" s="74">
        <v>38718</v>
      </c>
      <c r="P20" s="58"/>
      <c r="Q20" s="60" t="s">
        <v>439</v>
      </c>
      <c r="R20" s="58"/>
      <c r="S20" s="74">
        <v>38718</v>
      </c>
      <c r="T20" s="59"/>
      <c r="U20" s="59"/>
      <c r="V20" s="149">
        <f aca="true" t="shared" si="3" ref="V20:AA20">+V21+V22+V23+V24</f>
        <v>11289</v>
      </c>
      <c r="W20" s="149">
        <f t="shared" si="3"/>
        <v>11270.800000000001</v>
      </c>
      <c r="X20" s="149">
        <f t="shared" si="3"/>
        <v>9301.5</v>
      </c>
      <c r="Y20" s="150">
        <f>+Y21+Y22+Y23+Y24</f>
        <v>9904.6</v>
      </c>
      <c r="Z20" s="150">
        <f t="shared" si="3"/>
        <v>10381.318</v>
      </c>
      <c r="AA20" s="150">
        <f t="shared" si="3"/>
        <v>11660</v>
      </c>
      <c r="AB20" s="149"/>
      <c r="AC20" s="37"/>
      <c r="AD20" s="1"/>
      <c r="AE20" s="1"/>
      <c r="AF20" s="1"/>
      <c r="AG20" s="1"/>
      <c r="AH20" s="1"/>
      <c r="AI20" s="1"/>
      <c r="AJ20" s="1"/>
      <c r="AK20" s="1"/>
      <c r="AL20" s="1"/>
      <c r="AM20" s="1"/>
      <c r="AN20" s="1"/>
      <c r="AO20" s="1"/>
      <c r="AP20" s="1"/>
      <c r="AQ20" s="1"/>
      <c r="AR20" s="1"/>
      <c r="AS20" s="1"/>
      <c r="AT20" s="1"/>
      <c r="AU20" s="1"/>
      <c r="AV20" s="1"/>
      <c r="AW20" s="1"/>
      <c r="AX20" s="1"/>
      <c r="AY20" s="1"/>
    </row>
    <row r="21" spans="1:51" ht="12.75">
      <c r="A21" s="1"/>
      <c r="B21" s="8"/>
      <c r="C21" s="54"/>
      <c r="D21" s="75" t="s">
        <v>228</v>
      </c>
      <c r="E21" s="69"/>
      <c r="F21" s="70" t="s">
        <v>184</v>
      </c>
      <c r="G21" s="59"/>
      <c r="H21" s="59"/>
      <c r="I21" s="58"/>
      <c r="J21" s="58"/>
      <c r="K21" s="74"/>
      <c r="L21" s="58"/>
      <c r="M21" s="58"/>
      <c r="N21" s="58"/>
      <c r="O21" s="74"/>
      <c r="P21" s="58"/>
      <c r="Q21" s="60"/>
      <c r="R21" s="58"/>
      <c r="S21" s="74"/>
      <c r="T21" s="59"/>
      <c r="U21" s="59"/>
      <c r="V21" s="149">
        <v>6546.2</v>
      </c>
      <c r="W21" s="149">
        <f>6546.2-10.2</f>
        <v>6536</v>
      </c>
      <c r="X21" s="149">
        <v>6305</v>
      </c>
      <c r="Y21" s="150">
        <v>6323.2</v>
      </c>
      <c r="Z21" s="150">
        <v>6481.5</v>
      </c>
      <c r="AA21" s="150">
        <v>7226.7</v>
      </c>
      <c r="AB21" s="149"/>
      <c r="AC21" s="37"/>
      <c r="AD21" s="1"/>
      <c r="AE21" s="1"/>
      <c r="AF21" s="1"/>
      <c r="AG21" s="1"/>
      <c r="AH21" s="1"/>
      <c r="AI21" s="1"/>
      <c r="AJ21" s="1"/>
      <c r="AK21" s="1"/>
      <c r="AL21" s="1"/>
      <c r="AM21" s="1"/>
      <c r="AN21" s="1"/>
      <c r="AO21" s="1"/>
      <c r="AP21" s="1"/>
      <c r="AQ21" s="1"/>
      <c r="AR21" s="1"/>
      <c r="AS21" s="1"/>
      <c r="AT21" s="1"/>
      <c r="AU21" s="1"/>
      <c r="AV21" s="1"/>
      <c r="AW21" s="1"/>
      <c r="AX21" s="1"/>
      <c r="AY21" s="1"/>
    </row>
    <row r="22" spans="1:51" ht="12.75">
      <c r="A22" s="1"/>
      <c r="B22" s="8"/>
      <c r="C22" s="54"/>
      <c r="D22" s="75" t="s">
        <v>228</v>
      </c>
      <c r="E22" s="69"/>
      <c r="F22" s="70" t="s">
        <v>185</v>
      </c>
      <c r="G22" s="59"/>
      <c r="H22" s="59"/>
      <c r="I22" s="58"/>
      <c r="J22" s="58"/>
      <c r="K22" s="74"/>
      <c r="L22" s="58"/>
      <c r="M22" s="58"/>
      <c r="N22" s="58"/>
      <c r="O22" s="74"/>
      <c r="P22" s="58"/>
      <c r="Q22" s="60"/>
      <c r="R22" s="58"/>
      <c r="S22" s="74"/>
      <c r="T22" s="59"/>
      <c r="U22" s="59"/>
      <c r="V22" s="149">
        <v>936.3</v>
      </c>
      <c r="W22" s="149">
        <v>936.3</v>
      </c>
      <c r="X22" s="149">
        <v>916.1</v>
      </c>
      <c r="Y22" s="150">
        <v>896.6</v>
      </c>
      <c r="Z22" s="150">
        <v>999.7</v>
      </c>
      <c r="AA22" s="150">
        <v>1114.7</v>
      </c>
      <c r="AB22" s="149"/>
      <c r="AC22" s="37"/>
      <c r="AD22" s="1"/>
      <c r="AE22" s="1"/>
      <c r="AF22" s="1"/>
      <c r="AG22" s="1"/>
      <c r="AH22" s="1"/>
      <c r="AI22" s="1"/>
      <c r="AJ22" s="1"/>
      <c r="AK22" s="1"/>
      <c r="AL22" s="1"/>
      <c r="AM22" s="1"/>
      <c r="AN22" s="1"/>
      <c r="AO22" s="1"/>
      <c r="AP22" s="1"/>
      <c r="AQ22" s="1"/>
      <c r="AR22" s="1"/>
      <c r="AS22" s="1"/>
      <c r="AT22" s="1"/>
      <c r="AU22" s="1"/>
      <c r="AV22" s="1"/>
      <c r="AW22" s="1"/>
      <c r="AX22" s="1"/>
      <c r="AY22" s="1"/>
    </row>
    <row r="23" spans="1:51" ht="12.75">
      <c r="A23" s="1"/>
      <c r="B23" s="8"/>
      <c r="C23" s="54"/>
      <c r="D23" s="75" t="s">
        <v>228</v>
      </c>
      <c r="E23" s="69"/>
      <c r="F23" s="70" t="s">
        <v>187</v>
      </c>
      <c r="G23" s="59"/>
      <c r="H23" s="59"/>
      <c r="I23" s="58"/>
      <c r="J23" s="58"/>
      <c r="K23" s="74"/>
      <c r="L23" s="58"/>
      <c r="M23" s="58"/>
      <c r="N23" s="58"/>
      <c r="O23" s="74"/>
      <c r="P23" s="58"/>
      <c r="Q23" s="60"/>
      <c r="R23" s="58"/>
      <c r="S23" s="74"/>
      <c r="T23" s="59"/>
      <c r="U23" s="59"/>
      <c r="V23" s="149">
        <v>2307.3</v>
      </c>
      <c r="W23" s="149">
        <f>2307.3-7</f>
        <v>2300.3</v>
      </c>
      <c r="X23" s="149">
        <v>656.4</v>
      </c>
      <c r="Y23" s="150">
        <v>693.2</v>
      </c>
      <c r="Z23" s="150">
        <f t="shared" si="2"/>
        <v>772.918</v>
      </c>
      <c r="AA23" s="150">
        <v>854.1</v>
      </c>
      <c r="AB23" s="149"/>
      <c r="AC23" s="37"/>
      <c r="AD23" s="1"/>
      <c r="AE23" s="1"/>
      <c r="AF23" s="1"/>
      <c r="AG23" s="1"/>
      <c r="AH23" s="1"/>
      <c r="AI23" s="1"/>
      <c r="AJ23" s="1"/>
      <c r="AK23" s="1"/>
      <c r="AL23" s="1"/>
      <c r="AM23" s="1"/>
      <c r="AN23" s="1"/>
      <c r="AO23" s="1"/>
      <c r="AP23" s="1"/>
      <c r="AQ23" s="1"/>
      <c r="AR23" s="1"/>
      <c r="AS23" s="1"/>
      <c r="AT23" s="1"/>
      <c r="AU23" s="1"/>
      <c r="AV23" s="1"/>
      <c r="AW23" s="1"/>
      <c r="AX23" s="1"/>
      <c r="AY23" s="1"/>
    </row>
    <row r="24" spans="1:51" ht="12.75">
      <c r="A24" s="1"/>
      <c r="B24" s="8"/>
      <c r="C24" s="54"/>
      <c r="D24" s="75" t="s">
        <v>228</v>
      </c>
      <c r="E24" s="69"/>
      <c r="F24" s="70" t="s">
        <v>188</v>
      </c>
      <c r="G24" s="59"/>
      <c r="H24" s="59"/>
      <c r="I24" s="58"/>
      <c r="J24" s="58"/>
      <c r="K24" s="74"/>
      <c r="L24" s="58"/>
      <c r="M24" s="58"/>
      <c r="N24" s="58"/>
      <c r="O24" s="74"/>
      <c r="P24" s="58"/>
      <c r="Q24" s="60"/>
      <c r="R24" s="58"/>
      <c r="S24" s="74"/>
      <c r="T24" s="59"/>
      <c r="U24" s="59"/>
      <c r="V24" s="149">
        <v>1499.2</v>
      </c>
      <c r="W24" s="149">
        <v>1498.2</v>
      </c>
      <c r="X24" s="149">
        <v>1424</v>
      </c>
      <c r="Y24" s="150">
        <v>1991.6</v>
      </c>
      <c r="Z24" s="150">
        <v>2127.2</v>
      </c>
      <c r="AA24" s="150">
        <v>2464.5</v>
      </c>
      <c r="AB24" s="149"/>
      <c r="AC24" s="37"/>
      <c r="AD24" s="1"/>
      <c r="AE24" s="1"/>
      <c r="AF24" s="1"/>
      <c r="AG24" s="1"/>
      <c r="AH24" s="1"/>
      <c r="AI24" s="1"/>
      <c r="AJ24" s="1"/>
      <c r="AK24" s="1"/>
      <c r="AL24" s="1"/>
      <c r="AM24" s="1"/>
      <c r="AN24" s="1"/>
      <c r="AO24" s="1"/>
      <c r="AP24" s="1"/>
      <c r="AQ24" s="1"/>
      <c r="AR24" s="1"/>
      <c r="AS24" s="1"/>
      <c r="AT24" s="1"/>
      <c r="AU24" s="1"/>
      <c r="AV24" s="1"/>
      <c r="AW24" s="1"/>
      <c r="AX24" s="1"/>
      <c r="AY24" s="1"/>
    </row>
    <row r="25" spans="1:51" ht="165.75">
      <c r="A25" s="1"/>
      <c r="B25" s="9"/>
      <c r="C25" s="54" t="s">
        <v>366</v>
      </c>
      <c r="D25" s="68" t="s">
        <v>411</v>
      </c>
      <c r="E25" s="69" t="s">
        <v>461</v>
      </c>
      <c r="F25" s="58"/>
      <c r="G25" s="59"/>
      <c r="H25" s="59"/>
      <c r="I25" s="58"/>
      <c r="J25" s="58"/>
      <c r="K25" s="58"/>
      <c r="L25" s="58"/>
      <c r="M25" s="58"/>
      <c r="N25" s="58"/>
      <c r="O25" s="74"/>
      <c r="P25" s="58"/>
      <c r="Q25" s="60"/>
      <c r="R25" s="58"/>
      <c r="S25" s="58"/>
      <c r="T25" s="59"/>
      <c r="U25" s="59"/>
      <c r="V25" s="149"/>
      <c r="W25" s="149"/>
      <c r="X25" s="149"/>
      <c r="Y25" s="150"/>
      <c r="Z25" s="150"/>
      <c r="AA25" s="150"/>
      <c r="AB25" s="149"/>
      <c r="AC25" s="37"/>
      <c r="AD25" s="1"/>
      <c r="AE25" s="1"/>
      <c r="AF25" s="1"/>
      <c r="AG25" s="1"/>
      <c r="AH25" s="1"/>
      <c r="AI25" s="1"/>
      <c r="AJ25" s="1"/>
      <c r="AK25" s="1"/>
      <c r="AL25" s="1"/>
      <c r="AM25" s="1"/>
      <c r="AN25" s="1"/>
      <c r="AO25" s="1"/>
      <c r="AP25" s="1"/>
      <c r="AQ25" s="1"/>
      <c r="AR25" s="1"/>
      <c r="AS25" s="1"/>
      <c r="AT25" s="1"/>
      <c r="AU25" s="1"/>
      <c r="AV25" s="1"/>
      <c r="AW25" s="1"/>
      <c r="AX25" s="1"/>
      <c r="AY25" s="1"/>
    </row>
    <row r="26" spans="1:51" ht="369.75">
      <c r="A26" s="1"/>
      <c r="B26" s="8"/>
      <c r="C26" s="54" t="s">
        <v>367</v>
      </c>
      <c r="D26" s="68" t="s">
        <v>361</v>
      </c>
      <c r="E26" s="69" t="s">
        <v>313</v>
      </c>
      <c r="F26" s="58" t="s">
        <v>165</v>
      </c>
      <c r="G26" s="59"/>
      <c r="H26" s="59"/>
      <c r="I26" s="71" t="s">
        <v>135</v>
      </c>
      <c r="J26" s="72" t="s">
        <v>136</v>
      </c>
      <c r="K26" s="72" t="s">
        <v>137</v>
      </c>
      <c r="L26" s="58"/>
      <c r="M26" s="58" t="s">
        <v>440</v>
      </c>
      <c r="N26" s="58"/>
      <c r="O26" s="74">
        <v>38718</v>
      </c>
      <c r="P26" s="58"/>
      <c r="Q26" s="60"/>
      <c r="R26" s="58"/>
      <c r="S26" s="58"/>
      <c r="T26" s="59"/>
      <c r="U26" s="59"/>
      <c r="V26" s="149"/>
      <c r="W26" s="149"/>
      <c r="X26" s="149"/>
      <c r="Y26" s="150">
        <v>1213</v>
      </c>
      <c r="Z26" s="150"/>
      <c r="AA26" s="150"/>
      <c r="AB26" s="149"/>
      <c r="AC26" s="37"/>
      <c r="AD26" s="1"/>
      <c r="AE26" s="1"/>
      <c r="AF26" s="1"/>
      <c r="AG26" s="1"/>
      <c r="AH26" s="1"/>
      <c r="AI26" s="1"/>
      <c r="AJ26" s="1"/>
      <c r="AK26" s="1"/>
      <c r="AL26" s="1"/>
      <c r="AM26" s="1"/>
      <c r="AN26" s="1"/>
      <c r="AO26" s="1"/>
      <c r="AP26" s="1"/>
      <c r="AQ26" s="1"/>
      <c r="AR26" s="1"/>
      <c r="AS26" s="1"/>
      <c r="AT26" s="1"/>
      <c r="AU26" s="1"/>
      <c r="AV26" s="1"/>
      <c r="AW26" s="1"/>
      <c r="AX26" s="1"/>
      <c r="AY26" s="1"/>
    </row>
    <row r="27" spans="1:51" ht="102">
      <c r="A27" s="1"/>
      <c r="B27" s="8"/>
      <c r="C27" s="54" t="s">
        <v>368</v>
      </c>
      <c r="D27" s="68" t="s">
        <v>164</v>
      </c>
      <c r="E27" s="69" t="s">
        <v>296</v>
      </c>
      <c r="F27" s="58"/>
      <c r="G27" s="59"/>
      <c r="H27" s="59"/>
      <c r="I27" s="58"/>
      <c r="J27" s="58"/>
      <c r="K27" s="58"/>
      <c r="L27" s="58"/>
      <c r="M27" s="58"/>
      <c r="N27" s="58"/>
      <c r="O27" s="74"/>
      <c r="P27" s="58"/>
      <c r="Q27" s="60"/>
      <c r="R27" s="58"/>
      <c r="S27" s="58"/>
      <c r="T27" s="59"/>
      <c r="U27" s="59"/>
      <c r="V27" s="149"/>
      <c r="W27" s="149"/>
      <c r="X27" s="149"/>
      <c r="Y27" s="150"/>
      <c r="Z27" s="150"/>
      <c r="AA27" s="150"/>
      <c r="AB27" s="149"/>
      <c r="AC27" s="37"/>
      <c r="AD27" s="1"/>
      <c r="AE27" s="1"/>
      <c r="AF27" s="1"/>
      <c r="AG27" s="1"/>
      <c r="AH27" s="1"/>
      <c r="AI27" s="1"/>
      <c r="AJ27" s="1"/>
      <c r="AK27" s="1"/>
      <c r="AL27" s="1"/>
      <c r="AM27" s="1"/>
      <c r="AN27" s="1"/>
      <c r="AO27" s="1"/>
      <c r="AP27" s="1"/>
      <c r="AQ27" s="1"/>
      <c r="AR27" s="1"/>
      <c r="AS27" s="1"/>
      <c r="AT27" s="1"/>
      <c r="AU27" s="1"/>
      <c r="AV27" s="1"/>
      <c r="AW27" s="1"/>
      <c r="AX27" s="1"/>
      <c r="AY27" s="1"/>
    </row>
    <row r="28" spans="1:51" ht="76.5">
      <c r="A28" s="1"/>
      <c r="B28" s="9"/>
      <c r="C28" s="54" t="s">
        <v>369</v>
      </c>
      <c r="D28" s="68" t="s">
        <v>360</v>
      </c>
      <c r="E28" s="69" t="s">
        <v>356</v>
      </c>
      <c r="F28" s="58"/>
      <c r="G28" s="59"/>
      <c r="H28" s="59"/>
      <c r="I28" s="58"/>
      <c r="J28" s="58"/>
      <c r="K28" s="58"/>
      <c r="L28" s="58"/>
      <c r="M28" s="58"/>
      <c r="N28" s="58"/>
      <c r="O28" s="74"/>
      <c r="P28" s="58"/>
      <c r="Q28" s="60"/>
      <c r="R28" s="58"/>
      <c r="S28" s="58"/>
      <c r="T28" s="59"/>
      <c r="U28" s="59"/>
      <c r="V28" s="149"/>
      <c r="W28" s="149"/>
      <c r="X28" s="149"/>
      <c r="Y28" s="150"/>
      <c r="Z28" s="150"/>
      <c r="AA28" s="150"/>
      <c r="AB28" s="149"/>
      <c r="AC28" s="37"/>
      <c r="AD28" s="1"/>
      <c r="AE28" s="1"/>
      <c r="AF28" s="1"/>
      <c r="AG28" s="1"/>
      <c r="AH28" s="1"/>
      <c r="AI28" s="1"/>
      <c r="AJ28" s="1"/>
      <c r="AK28" s="1"/>
      <c r="AL28" s="1"/>
      <c r="AM28" s="1"/>
      <c r="AN28" s="1"/>
      <c r="AO28" s="1"/>
      <c r="AP28" s="1"/>
      <c r="AQ28" s="1"/>
      <c r="AR28" s="1"/>
      <c r="AS28" s="1"/>
      <c r="AT28" s="1"/>
      <c r="AU28" s="1"/>
      <c r="AV28" s="1"/>
      <c r="AW28" s="1"/>
      <c r="AX28" s="1"/>
      <c r="AY28" s="1"/>
    </row>
    <row r="29" spans="1:51" ht="90" customHeight="1">
      <c r="A29" s="1"/>
      <c r="B29" s="9"/>
      <c r="C29" s="54" t="s">
        <v>370</v>
      </c>
      <c r="D29" s="68" t="s">
        <v>410</v>
      </c>
      <c r="E29" s="69" t="s">
        <v>408</v>
      </c>
      <c r="F29" s="58"/>
      <c r="G29" s="59"/>
      <c r="H29" s="59"/>
      <c r="I29" s="58"/>
      <c r="J29" s="58"/>
      <c r="K29" s="58"/>
      <c r="L29" s="58"/>
      <c r="M29" s="58"/>
      <c r="N29" s="58"/>
      <c r="O29" s="74"/>
      <c r="P29" s="58"/>
      <c r="Q29" s="60"/>
      <c r="R29" s="58"/>
      <c r="S29" s="58"/>
      <c r="T29" s="59"/>
      <c r="U29" s="59"/>
      <c r="V29" s="149"/>
      <c r="W29" s="149"/>
      <c r="X29" s="149"/>
      <c r="Y29" s="150"/>
      <c r="Z29" s="150"/>
      <c r="AA29" s="150"/>
      <c r="AB29" s="149"/>
      <c r="AC29" s="37"/>
      <c r="AD29" s="1"/>
      <c r="AE29" s="1"/>
      <c r="AF29" s="1"/>
      <c r="AG29" s="1"/>
      <c r="AH29" s="1"/>
      <c r="AI29" s="1"/>
      <c r="AJ29" s="1"/>
      <c r="AK29" s="1"/>
      <c r="AL29" s="1"/>
      <c r="AM29" s="1"/>
      <c r="AN29" s="1"/>
      <c r="AO29" s="1"/>
      <c r="AP29" s="1"/>
      <c r="AQ29" s="1"/>
      <c r="AR29" s="1"/>
      <c r="AS29" s="1"/>
      <c r="AT29" s="1"/>
      <c r="AU29" s="1"/>
      <c r="AV29" s="1"/>
      <c r="AW29" s="1"/>
      <c r="AX29" s="1"/>
      <c r="AY29" s="1"/>
    </row>
    <row r="30" spans="1:51" ht="38.25">
      <c r="A30" s="1"/>
      <c r="B30" s="9"/>
      <c r="C30" s="54" t="s">
        <v>371</v>
      </c>
      <c r="D30" s="68" t="s">
        <v>507</v>
      </c>
      <c r="E30" s="69" t="s">
        <v>409</v>
      </c>
      <c r="F30" s="58"/>
      <c r="G30" s="59"/>
      <c r="H30" s="59"/>
      <c r="I30" s="58"/>
      <c r="J30" s="58"/>
      <c r="K30" s="58"/>
      <c r="L30" s="58"/>
      <c r="M30" s="58"/>
      <c r="N30" s="58"/>
      <c r="O30" s="74"/>
      <c r="P30" s="58"/>
      <c r="Q30" s="60"/>
      <c r="R30" s="58"/>
      <c r="S30" s="58"/>
      <c r="T30" s="59"/>
      <c r="U30" s="59"/>
      <c r="V30" s="149"/>
      <c r="W30" s="149"/>
      <c r="X30" s="149"/>
      <c r="Y30" s="150"/>
      <c r="Z30" s="150"/>
      <c r="AA30" s="150"/>
      <c r="AB30" s="149"/>
      <c r="AC30" s="37"/>
      <c r="AD30" s="1"/>
      <c r="AE30" s="1"/>
      <c r="AF30" s="1"/>
      <c r="AG30" s="1"/>
      <c r="AH30" s="1"/>
      <c r="AI30" s="1"/>
      <c r="AJ30" s="1"/>
      <c r="AK30" s="1"/>
      <c r="AL30" s="1"/>
      <c r="AM30" s="1"/>
      <c r="AN30" s="1"/>
      <c r="AO30" s="1"/>
      <c r="AP30" s="1"/>
      <c r="AQ30" s="1"/>
      <c r="AR30" s="1"/>
      <c r="AS30" s="1"/>
      <c r="AT30" s="1"/>
      <c r="AU30" s="1"/>
      <c r="AV30" s="1"/>
      <c r="AW30" s="1"/>
      <c r="AX30" s="1"/>
      <c r="AY30" s="1"/>
    </row>
    <row r="31" spans="1:51" ht="25.5">
      <c r="A31" s="1"/>
      <c r="B31" s="9"/>
      <c r="C31" s="54" t="s">
        <v>372</v>
      </c>
      <c r="D31" s="68" t="s">
        <v>506</v>
      </c>
      <c r="E31" s="69" t="s">
        <v>302</v>
      </c>
      <c r="F31" s="58"/>
      <c r="G31" s="59"/>
      <c r="H31" s="59"/>
      <c r="I31" s="58"/>
      <c r="J31" s="58"/>
      <c r="K31" s="58"/>
      <c r="L31" s="58"/>
      <c r="M31" s="58"/>
      <c r="N31" s="58"/>
      <c r="O31" s="74"/>
      <c r="P31" s="58"/>
      <c r="Q31" s="60"/>
      <c r="R31" s="58"/>
      <c r="S31" s="58"/>
      <c r="T31" s="59"/>
      <c r="U31" s="59"/>
      <c r="V31" s="149"/>
      <c r="W31" s="149"/>
      <c r="X31" s="149"/>
      <c r="Y31" s="150"/>
      <c r="Z31" s="150"/>
      <c r="AA31" s="150"/>
      <c r="AB31" s="149"/>
      <c r="AC31" s="37"/>
      <c r="AD31" s="1"/>
      <c r="AE31" s="1"/>
      <c r="AF31" s="1"/>
      <c r="AG31" s="1"/>
      <c r="AH31" s="1"/>
      <c r="AI31" s="1"/>
      <c r="AJ31" s="1"/>
      <c r="AK31" s="1"/>
      <c r="AL31" s="1"/>
      <c r="AM31" s="1"/>
      <c r="AN31" s="1"/>
      <c r="AO31" s="1"/>
      <c r="AP31" s="1"/>
      <c r="AQ31" s="1"/>
      <c r="AR31" s="1"/>
      <c r="AS31" s="1"/>
      <c r="AT31" s="1"/>
      <c r="AU31" s="1"/>
      <c r="AV31" s="1"/>
      <c r="AW31" s="1"/>
      <c r="AX31" s="1"/>
      <c r="AY31" s="1"/>
    </row>
    <row r="32" spans="1:51" ht="267.75">
      <c r="A32" s="1"/>
      <c r="B32" s="8"/>
      <c r="C32" s="54" t="s">
        <v>373</v>
      </c>
      <c r="D32" s="68" t="s">
        <v>505</v>
      </c>
      <c r="E32" s="69" t="s">
        <v>357</v>
      </c>
      <c r="F32" s="58" t="s">
        <v>189</v>
      </c>
      <c r="G32" s="59"/>
      <c r="H32" s="59"/>
      <c r="I32" s="58" t="s">
        <v>437</v>
      </c>
      <c r="J32" s="58"/>
      <c r="K32" s="74">
        <v>38718</v>
      </c>
      <c r="L32" s="58"/>
      <c r="M32" s="58" t="s">
        <v>440</v>
      </c>
      <c r="N32" s="58"/>
      <c r="O32" s="74">
        <v>38718</v>
      </c>
      <c r="P32" s="58"/>
      <c r="Q32" s="137" t="s">
        <v>208</v>
      </c>
      <c r="R32" s="58"/>
      <c r="S32" s="58" t="s">
        <v>209</v>
      </c>
      <c r="T32" s="59"/>
      <c r="U32" s="59"/>
      <c r="V32" s="149">
        <f aca="true" t="shared" si="4" ref="V32:AA32">+V33</f>
        <v>555</v>
      </c>
      <c r="W32" s="149">
        <f t="shared" si="4"/>
        <v>555</v>
      </c>
      <c r="X32" s="149">
        <f t="shared" si="4"/>
        <v>285</v>
      </c>
      <c r="Y32" s="150">
        <f>+Y33</f>
        <v>500</v>
      </c>
      <c r="Z32" s="150">
        <f t="shared" si="4"/>
        <v>800</v>
      </c>
      <c r="AA32" s="150">
        <f t="shared" si="4"/>
        <v>800</v>
      </c>
      <c r="AB32" s="149"/>
      <c r="AC32" s="37"/>
      <c r="AD32" s="1"/>
      <c r="AE32" s="1"/>
      <c r="AF32" s="1"/>
      <c r="AG32" s="1"/>
      <c r="AH32" s="1"/>
      <c r="AI32" s="1"/>
      <c r="AJ32" s="1"/>
      <c r="AK32" s="1"/>
      <c r="AL32" s="1"/>
      <c r="AM32" s="1"/>
      <c r="AN32" s="1"/>
      <c r="AO32" s="1"/>
      <c r="AP32" s="1"/>
      <c r="AQ32" s="1"/>
      <c r="AR32" s="1"/>
      <c r="AS32" s="1"/>
      <c r="AT32" s="1"/>
      <c r="AU32" s="1"/>
      <c r="AV32" s="1"/>
      <c r="AW32" s="1"/>
      <c r="AX32" s="1"/>
      <c r="AY32" s="1"/>
    </row>
    <row r="33" spans="1:51" ht="38.25">
      <c r="A33" s="1"/>
      <c r="B33" s="8"/>
      <c r="C33" s="54"/>
      <c r="D33" s="75" t="s">
        <v>505</v>
      </c>
      <c r="E33" s="69"/>
      <c r="F33" s="58" t="s">
        <v>189</v>
      </c>
      <c r="G33" s="59"/>
      <c r="H33" s="59"/>
      <c r="I33" s="58"/>
      <c r="J33" s="58"/>
      <c r="K33" s="74"/>
      <c r="L33" s="58"/>
      <c r="M33" s="58"/>
      <c r="N33" s="58"/>
      <c r="O33" s="74"/>
      <c r="P33" s="58"/>
      <c r="Q33" s="58"/>
      <c r="R33" s="58"/>
      <c r="S33" s="58"/>
      <c r="T33" s="59"/>
      <c r="U33" s="59"/>
      <c r="V33" s="149">
        <v>555</v>
      </c>
      <c r="W33" s="149">
        <v>555</v>
      </c>
      <c r="X33" s="149">
        <v>285</v>
      </c>
      <c r="Y33" s="150">
        <v>500</v>
      </c>
      <c r="Z33" s="150">
        <v>800</v>
      </c>
      <c r="AA33" s="150">
        <v>800</v>
      </c>
      <c r="AB33" s="149"/>
      <c r="AC33" s="37"/>
      <c r="AD33" s="1"/>
      <c r="AE33" s="1"/>
      <c r="AF33" s="1"/>
      <c r="AG33" s="1"/>
      <c r="AH33" s="1"/>
      <c r="AI33" s="1"/>
      <c r="AJ33" s="1"/>
      <c r="AK33" s="1"/>
      <c r="AL33" s="1"/>
      <c r="AM33" s="1"/>
      <c r="AN33" s="1"/>
      <c r="AO33" s="1"/>
      <c r="AP33" s="1"/>
      <c r="AQ33" s="1"/>
      <c r="AR33" s="1"/>
      <c r="AS33" s="1"/>
      <c r="AT33" s="1"/>
      <c r="AU33" s="1"/>
      <c r="AV33" s="1"/>
      <c r="AW33" s="1"/>
      <c r="AX33" s="1"/>
      <c r="AY33" s="1"/>
    </row>
    <row r="34" spans="1:51" ht="63.75">
      <c r="A34" s="1"/>
      <c r="B34" s="9"/>
      <c r="C34" s="54" t="s">
        <v>374</v>
      </c>
      <c r="D34" s="68" t="s">
        <v>504</v>
      </c>
      <c r="E34" s="69" t="s">
        <v>304</v>
      </c>
      <c r="F34" s="58" t="s">
        <v>500</v>
      </c>
      <c r="G34" s="59"/>
      <c r="H34" s="59"/>
      <c r="I34" s="58" t="s">
        <v>444</v>
      </c>
      <c r="J34" s="58"/>
      <c r="K34" s="74">
        <v>38718</v>
      </c>
      <c r="L34" s="58"/>
      <c r="M34" s="58" t="s">
        <v>440</v>
      </c>
      <c r="N34" s="58"/>
      <c r="O34" s="74">
        <v>38718</v>
      </c>
      <c r="P34" s="58"/>
      <c r="Q34" s="58" t="s">
        <v>445</v>
      </c>
      <c r="R34" s="58"/>
      <c r="S34" s="74" t="s">
        <v>441</v>
      </c>
      <c r="T34" s="59"/>
      <c r="U34" s="59"/>
      <c r="V34" s="149">
        <f aca="true" t="shared" si="5" ref="V34:AA34">V35+V36</f>
        <v>6518.7</v>
      </c>
      <c r="W34" s="149">
        <f t="shared" si="5"/>
        <v>6518.7</v>
      </c>
      <c r="X34" s="149">
        <f t="shared" si="5"/>
        <v>20106.600000000002</v>
      </c>
      <c r="Y34" s="150">
        <f>+Y35+Y36</f>
        <v>14094.3</v>
      </c>
      <c r="Z34" s="150">
        <f t="shared" si="5"/>
        <v>1000</v>
      </c>
      <c r="AA34" s="150">
        <f t="shared" si="5"/>
        <v>3000</v>
      </c>
      <c r="AB34" s="149"/>
      <c r="AC34" s="37"/>
      <c r="AD34" s="1"/>
      <c r="AE34" s="1"/>
      <c r="AF34" s="1"/>
      <c r="AG34" s="1"/>
      <c r="AH34" s="1"/>
      <c r="AI34" s="1"/>
      <c r="AJ34" s="1"/>
      <c r="AK34" s="1"/>
      <c r="AL34" s="1"/>
      <c r="AM34" s="1"/>
      <c r="AN34" s="1"/>
      <c r="AO34" s="1"/>
      <c r="AP34" s="1"/>
      <c r="AQ34" s="1"/>
      <c r="AR34" s="1"/>
      <c r="AS34" s="1"/>
      <c r="AT34" s="1"/>
      <c r="AU34" s="1"/>
      <c r="AV34" s="1"/>
      <c r="AW34" s="1"/>
      <c r="AX34" s="1"/>
      <c r="AY34" s="1"/>
    </row>
    <row r="35" spans="1:51" ht="51">
      <c r="A35" s="1"/>
      <c r="B35" s="9"/>
      <c r="C35" s="54"/>
      <c r="D35" s="75" t="s">
        <v>504</v>
      </c>
      <c r="E35" s="69"/>
      <c r="F35" s="58" t="s">
        <v>190</v>
      </c>
      <c r="G35" s="59"/>
      <c r="H35" s="59"/>
      <c r="I35" s="58"/>
      <c r="J35" s="58"/>
      <c r="K35" s="74"/>
      <c r="L35" s="58"/>
      <c r="M35" s="58"/>
      <c r="N35" s="58"/>
      <c r="O35" s="74"/>
      <c r="P35" s="58"/>
      <c r="Q35" s="58"/>
      <c r="R35" s="58"/>
      <c r="S35" s="74"/>
      <c r="T35" s="59"/>
      <c r="U35" s="59"/>
      <c r="V35" s="149">
        <v>6118.7</v>
      </c>
      <c r="W35" s="149">
        <v>6118.7</v>
      </c>
      <c r="X35" s="149">
        <v>19312.9</v>
      </c>
      <c r="Y35" s="150">
        <v>14094.3</v>
      </c>
      <c r="Z35" s="150"/>
      <c r="AA35" s="150"/>
      <c r="AB35" s="149"/>
      <c r="AC35" s="37"/>
      <c r="AD35" s="1"/>
      <c r="AE35" s="1"/>
      <c r="AF35" s="1"/>
      <c r="AG35" s="1"/>
      <c r="AH35" s="1"/>
      <c r="AI35" s="1"/>
      <c r="AJ35" s="1"/>
      <c r="AK35" s="1"/>
      <c r="AL35" s="1"/>
      <c r="AM35" s="1"/>
      <c r="AN35" s="1"/>
      <c r="AO35" s="1"/>
      <c r="AP35" s="1"/>
      <c r="AQ35" s="1"/>
      <c r="AR35" s="1"/>
      <c r="AS35" s="1"/>
      <c r="AT35" s="1"/>
      <c r="AU35" s="1"/>
      <c r="AV35" s="1"/>
      <c r="AW35" s="1"/>
      <c r="AX35" s="1"/>
      <c r="AY35" s="1"/>
    </row>
    <row r="36" spans="1:51" ht="51">
      <c r="A36" s="1"/>
      <c r="B36" s="9"/>
      <c r="C36" s="54"/>
      <c r="D36" s="75" t="s">
        <v>504</v>
      </c>
      <c r="E36" s="69"/>
      <c r="F36" s="58" t="s">
        <v>166</v>
      </c>
      <c r="G36" s="59"/>
      <c r="H36" s="59"/>
      <c r="I36" s="58"/>
      <c r="J36" s="58"/>
      <c r="K36" s="74"/>
      <c r="L36" s="58"/>
      <c r="M36" s="58"/>
      <c r="N36" s="58"/>
      <c r="O36" s="74"/>
      <c r="P36" s="58"/>
      <c r="Q36" s="58"/>
      <c r="R36" s="58"/>
      <c r="S36" s="74"/>
      <c r="T36" s="59"/>
      <c r="U36" s="59"/>
      <c r="V36" s="149">
        <v>400</v>
      </c>
      <c r="W36" s="149">
        <v>400</v>
      </c>
      <c r="X36" s="149">
        <v>793.7</v>
      </c>
      <c r="Y36" s="150"/>
      <c r="Z36" s="150">
        <v>1000</v>
      </c>
      <c r="AA36" s="150">
        <v>3000</v>
      </c>
      <c r="AB36" s="149"/>
      <c r="AC36" s="37"/>
      <c r="AD36" s="1"/>
      <c r="AE36" s="1"/>
      <c r="AF36" s="1"/>
      <c r="AG36" s="1"/>
      <c r="AH36" s="1"/>
      <c r="AI36" s="1"/>
      <c r="AJ36" s="1"/>
      <c r="AK36" s="1"/>
      <c r="AL36" s="1"/>
      <c r="AM36" s="1"/>
      <c r="AN36" s="1"/>
      <c r="AO36" s="1"/>
      <c r="AP36" s="1"/>
      <c r="AQ36" s="1"/>
      <c r="AR36" s="1"/>
      <c r="AS36" s="1"/>
      <c r="AT36" s="1"/>
      <c r="AU36" s="1"/>
      <c r="AV36" s="1"/>
      <c r="AW36" s="1"/>
      <c r="AX36" s="1"/>
      <c r="AY36" s="1"/>
    </row>
    <row r="37" spans="1:51" ht="255">
      <c r="A37" s="1"/>
      <c r="B37" s="9"/>
      <c r="C37" s="54" t="s">
        <v>375</v>
      </c>
      <c r="D37" s="68" t="s">
        <v>503</v>
      </c>
      <c r="E37" s="69" t="s">
        <v>297</v>
      </c>
      <c r="F37" s="58" t="s">
        <v>499</v>
      </c>
      <c r="G37" s="59"/>
      <c r="H37" s="59"/>
      <c r="I37" s="58" t="s">
        <v>437</v>
      </c>
      <c r="J37" s="58"/>
      <c r="K37" s="74">
        <v>38718</v>
      </c>
      <c r="L37" s="58"/>
      <c r="M37" s="58" t="s">
        <v>446</v>
      </c>
      <c r="N37" s="58"/>
      <c r="O37" s="74">
        <v>38718</v>
      </c>
      <c r="P37" s="58"/>
      <c r="Q37" s="58" t="s">
        <v>217</v>
      </c>
      <c r="R37" s="58"/>
      <c r="S37" s="58" t="s">
        <v>442</v>
      </c>
      <c r="T37" s="59"/>
      <c r="U37" s="59"/>
      <c r="V37" s="149">
        <f aca="true" t="shared" si="6" ref="V37:AA37">V38+V39</f>
        <v>16685.5</v>
      </c>
      <c r="W37" s="149">
        <f t="shared" si="6"/>
        <v>16618.5</v>
      </c>
      <c r="X37" s="149">
        <f t="shared" si="6"/>
        <v>13345.099999999999</v>
      </c>
      <c r="Y37" s="150">
        <f>+Y38+Y39</f>
        <v>17908.800000000003</v>
      </c>
      <c r="Z37" s="150">
        <f t="shared" si="6"/>
        <v>27133.2</v>
      </c>
      <c r="AA37" s="150">
        <f t="shared" si="6"/>
        <v>13985.1</v>
      </c>
      <c r="AB37" s="149"/>
      <c r="AC37" s="37"/>
      <c r="AD37" s="1"/>
      <c r="AE37" s="1"/>
      <c r="AF37" s="1"/>
      <c r="AG37" s="1"/>
      <c r="AH37" s="1"/>
      <c r="AI37" s="1"/>
      <c r="AJ37" s="1"/>
      <c r="AK37" s="1"/>
      <c r="AL37" s="1"/>
      <c r="AM37" s="1"/>
      <c r="AN37" s="1"/>
      <c r="AO37" s="1"/>
      <c r="AP37" s="1"/>
      <c r="AQ37" s="1"/>
      <c r="AR37" s="1"/>
      <c r="AS37" s="1"/>
      <c r="AT37" s="1"/>
      <c r="AU37" s="1"/>
      <c r="AV37" s="1"/>
      <c r="AW37" s="1"/>
      <c r="AX37" s="1"/>
      <c r="AY37" s="1"/>
    </row>
    <row r="38" spans="1:51" ht="102">
      <c r="A38" s="1"/>
      <c r="B38" s="9"/>
      <c r="C38" s="54"/>
      <c r="D38" s="75" t="s">
        <v>503</v>
      </c>
      <c r="E38" s="69"/>
      <c r="F38" s="58" t="s">
        <v>191</v>
      </c>
      <c r="G38" s="59"/>
      <c r="H38" s="59"/>
      <c r="I38" s="58"/>
      <c r="J38" s="58"/>
      <c r="K38" s="74"/>
      <c r="L38" s="58"/>
      <c r="M38" s="58"/>
      <c r="N38" s="58"/>
      <c r="O38" s="74"/>
      <c r="P38" s="58"/>
      <c r="Q38" s="58"/>
      <c r="R38" s="58"/>
      <c r="S38" s="58"/>
      <c r="T38" s="59"/>
      <c r="U38" s="59"/>
      <c r="V38" s="149">
        <v>3238.4</v>
      </c>
      <c r="W38" s="149">
        <f>3238.4-67</f>
        <v>3171.4</v>
      </c>
      <c r="X38" s="149">
        <v>1629.8</v>
      </c>
      <c r="Y38" s="150">
        <v>10234.7</v>
      </c>
      <c r="Z38" s="150">
        <v>16375.5</v>
      </c>
      <c r="AA38" s="150"/>
      <c r="AB38" s="149"/>
      <c r="AC38" s="37"/>
      <c r="AD38" s="1"/>
      <c r="AE38" s="1"/>
      <c r="AF38" s="1"/>
      <c r="AG38" s="1"/>
      <c r="AH38" s="1"/>
      <c r="AI38" s="1"/>
      <c r="AJ38" s="1"/>
      <c r="AK38" s="1"/>
      <c r="AL38" s="1"/>
      <c r="AM38" s="1"/>
      <c r="AN38" s="1"/>
      <c r="AO38" s="1"/>
      <c r="AP38" s="1"/>
      <c r="AQ38" s="1"/>
      <c r="AR38" s="1"/>
      <c r="AS38" s="1"/>
      <c r="AT38" s="1"/>
      <c r="AU38" s="1"/>
      <c r="AV38" s="1"/>
      <c r="AW38" s="1"/>
      <c r="AX38" s="1"/>
      <c r="AY38" s="1"/>
    </row>
    <row r="39" spans="1:51" ht="102">
      <c r="A39" s="1"/>
      <c r="B39" s="9"/>
      <c r="C39" s="54"/>
      <c r="D39" s="75" t="s">
        <v>503</v>
      </c>
      <c r="E39" s="69"/>
      <c r="F39" s="58" t="s">
        <v>192</v>
      </c>
      <c r="G39" s="59"/>
      <c r="H39" s="59"/>
      <c r="I39" s="58"/>
      <c r="J39" s="58"/>
      <c r="K39" s="74"/>
      <c r="L39" s="58"/>
      <c r="M39" s="58"/>
      <c r="N39" s="58"/>
      <c r="O39" s="74"/>
      <c r="P39" s="58"/>
      <c r="Q39" s="58"/>
      <c r="R39" s="58"/>
      <c r="S39" s="58"/>
      <c r="T39" s="59"/>
      <c r="U39" s="59"/>
      <c r="V39" s="149">
        <v>13447.1</v>
      </c>
      <c r="W39" s="149">
        <v>13447.1</v>
      </c>
      <c r="X39" s="149">
        <v>11715.3</v>
      </c>
      <c r="Y39" s="150">
        <v>7674.1</v>
      </c>
      <c r="Z39" s="150">
        <v>10757.7</v>
      </c>
      <c r="AA39" s="150">
        <v>13985.1</v>
      </c>
      <c r="AB39" s="149"/>
      <c r="AC39" s="37"/>
      <c r="AD39" s="1"/>
      <c r="AE39" s="1"/>
      <c r="AF39" s="1"/>
      <c r="AG39" s="1"/>
      <c r="AH39" s="1"/>
      <c r="AI39" s="1"/>
      <c r="AJ39" s="1"/>
      <c r="AK39" s="1"/>
      <c r="AL39" s="1"/>
      <c r="AM39" s="1"/>
      <c r="AN39" s="1"/>
      <c r="AO39" s="1"/>
      <c r="AP39" s="1"/>
      <c r="AQ39" s="1"/>
      <c r="AR39" s="1"/>
      <c r="AS39" s="1"/>
      <c r="AT39" s="1"/>
      <c r="AU39" s="1"/>
      <c r="AV39" s="1"/>
      <c r="AW39" s="1"/>
      <c r="AX39" s="1"/>
      <c r="AY39" s="1"/>
    </row>
    <row r="40" spans="1:51" ht="107.25" customHeight="1">
      <c r="A40" s="1"/>
      <c r="B40" s="8"/>
      <c r="C40" s="54" t="s">
        <v>376</v>
      </c>
      <c r="D40" s="68" t="s">
        <v>352</v>
      </c>
      <c r="E40" s="69" t="s">
        <v>156</v>
      </c>
      <c r="F40" s="70" t="s">
        <v>460</v>
      </c>
      <c r="G40" s="59"/>
      <c r="H40" s="59"/>
      <c r="I40" s="58" t="s">
        <v>437</v>
      </c>
      <c r="J40" s="58"/>
      <c r="K40" s="74">
        <v>38718</v>
      </c>
      <c r="L40" s="58"/>
      <c r="M40" s="58" t="s">
        <v>415</v>
      </c>
      <c r="N40" s="58"/>
      <c r="O40" s="74">
        <v>38718</v>
      </c>
      <c r="P40" s="58"/>
      <c r="Q40" s="58" t="s">
        <v>218</v>
      </c>
      <c r="R40" s="58"/>
      <c r="S40" s="58" t="s">
        <v>443</v>
      </c>
      <c r="T40" s="59"/>
      <c r="U40" s="59"/>
      <c r="V40" s="149">
        <f aca="true" t="shared" si="7" ref="V40:AA40">V41+V42</f>
        <v>7381.6</v>
      </c>
      <c r="W40" s="149">
        <f t="shared" si="7"/>
        <v>7267.8</v>
      </c>
      <c r="X40" s="149">
        <f t="shared" si="7"/>
        <v>1826.8</v>
      </c>
      <c r="Y40" s="150">
        <f>+Y41+Y42</f>
        <v>2498.3</v>
      </c>
      <c r="Z40" s="150">
        <f t="shared" si="7"/>
        <v>2785.6</v>
      </c>
      <c r="AA40" s="150">
        <f t="shared" si="7"/>
        <v>3203.4</v>
      </c>
      <c r="AB40" s="149"/>
      <c r="AC40" s="37"/>
      <c r="AD40" s="1"/>
      <c r="AE40" s="1"/>
      <c r="AF40" s="1"/>
      <c r="AG40" s="1"/>
      <c r="AH40" s="1"/>
      <c r="AI40" s="1"/>
      <c r="AJ40" s="1"/>
      <c r="AK40" s="1"/>
      <c r="AL40" s="1"/>
      <c r="AM40" s="1"/>
      <c r="AN40" s="1"/>
      <c r="AO40" s="1"/>
      <c r="AP40" s="1"/>
      <c r="AQ40" s="1"/>
      <c r="AR40" s="1"/>
      <c r="AS40" s="1"/>
      <c r="AT40" s="1"/>
      <c r="AU40" s="1"/>
      <c r="AV40" s="1"/>
      <c r="AW40" s="1"/>
      <c r="AX40" s="1"/>
      <c r="AY40" s="1"/>
    </row>
    <row r="41" spans="1:51" ht="102">
      <c r="A41" s="1"/>
      <c r="B41" s="8"/>
      <c r="C41" s="54"/>
      <c r="D41" s="75" t="s">
        <v>352</v>
      </c>
      <c r="E41" s="69"/>
      <c r="F41" s="70" t="s">
        <v>519</v>
      </c>
      <c r="G41" s="59"/>
      <c r="H41" s="59"/>
      <c r="I41" s="58"/>
      <c r="J41" s="58"/>
      <c r="K41" s="74"/>
      <c r="L41" s="58"/>
      <c r="M41" s="58"/>
      <c r="N41" s="58"/>
      <c r="O41" s="74"/>
      <c r="P41" s="58"/>
      <c r="Q41" s="58"/>
      <c r="R41" s="58"/>
      <c r="S41" s="58"/>
      <c r="T41" s="59"/>
      <c r="U41" s="59"/>
      <c r="V41" s="149">
        <v>4449.8</v>
      </c>
      <c r="W41" s="149">
        <v>4449.8</v>
      </c>
      <c r="X41" s="149">
        <v>1728.7</v>
      </c>
      <c r="Y41" s="150"/>
      <c r="Z41" s="150"/>
      <c r="AA41" s="150"/>
      <c r="AB41" s="149"/>
      <c r="AC41" s="37"/>
      <c r="AD41" s="1"/>
      <c r="AE41" s="1"/>
      <c r="AF41" s="1"/>
      <c r="AG41" s="1"/>
      <c r="AH41" s="1"/>
      <c r="AI41" s="1"/>
      <c r="AJ41" s="1"/>
      <c r="AK41" s="1"/>
      <c r="AL41" s="1"/>
      <c r="AM41" s="1"/>
      <c r="AN41" s="1"/>
      <c r="AO41" s="1"/>
      <c r="AP41" s="1"/>
      <c r="AQ41" s="1"/>
      <c r="AR41" s="1"/>
      <c r="AS41" s="1"/>
      <c r="AT41" s="1"/>
      <c r="AU41" s="1"/>
      <c r="AV41" s="1"/>
      <c r="AW41" s="1"/>
      <c r="AX41" s="1"/>
      <c r="AY41" s="1"/>
    </row>
    <row r="42" spans="1:51" ht="102">
      <c r="A42" s="1"/>
      <c r="B42" s="8"/>
      <c r="C42" s="54"/>
      <c r="D42" s="75" t="s">
        <v>352</v>
      </c>
      <c r="E42" s="69"/>
      <c r="F42" s="70" t="s">
        <v>465</v>
      </c>
      <c r="G42" s="59"/>
      <c r="H42" s="59"/>
      <c r="I42" s="58"/>
      <c r="J42" s="58"/>
      <c r="K42" s="74"/>
      <c r="L42" s="58"/>
      <c r="M42" s="58"/>
      <c r="N42" s="58"/>
      <c r="O42" s="74"/>
      <c r="P42" s="58"/>
      <c r="Q42" s="137"/>
      <c r="R42" s="58"/>
      <c r="S42" s="58"/>
      <c r="T42" s="59"/>
      <c r="U42" s="59"/>
      <c r="V42" s="149">
        <f>3167-235.2</f>
        <v>2931.8</v>
      </c>
      <c r="W42" s="149">
        <v>2818</v>
      </c>
      <c r="X42" s="149">
        <v>98.1</v>
      </c>
      <c r="Y42" s="150">
        <v>2498.3</v>
      </c>
      <c r="Z42" s="150">
        <v>2785.6</v>
      </c>
      <c r="AA42" s="150">
        <v>3203.4</v>
      </c>
      <c r="AB42" s="149"/>
      <c r="AC42" s="37"/>
      <c r="AD42" s="1"/>
      <c r="AE42" s="1"/>
      <c r="AF42" s="1"/>
      <c r="AG42" s="1"/>
      <c r="AH42" s="1"/>
      <c r="AI42" s="1"/>
      <c r="AJ42" s="1"/>
      <c r="AK42" s="1"/>
      <c r="AL42" s="1"/>
      <c r="AM42" s="1"/>
      <c r="AN42" s="1"/>
      <c r="AO42" s="1"/>
      <c r="AP42" s="1"/>
      <c r="AQ42" s="1"/>
      <c r="AR42" s="1"/>
      <c r="AS42" s="1"/>
      <c r="AT42" s="1"/>
      <c r="AU42" s="1"/>
      <c r="AV42" s="1"/>
      <c r="AW42" s="1"/>
      <c r="AX42" s="1"/>
      <c r="AY42" s="1"/>
    </row>
    <row r="43" spans="1:51" ht="51">
      <c r="A43" s="1"/>
      <c r="B43" s="8"/>
      <c r="C43" s="54" t="s">
        <v>377</v>
      </c>
      <c r="D43" s="68" t="s">
        <v>351</v>
      </c>
      <c r="E43" s="69" t="s">
        <v>330</v>
      </c>
      <c r="F43" s="58"/>
      <c r="G43" s="59"/>
      <c r="H43" s="59"/>
      <c r="I43" s="58"/>
      <c r="J43" s="58"/>
      <c r="K43" s="58"/>
      <c r="L43" s="58"/>
      <c r="M43" s="58"/>
      <c r="N43" s="58"/>
      <c r="O43" s="74"/>
      <c r="P43" s="58"/>
      <c r="Q43" s="60"/>
      <c r="R43" s="58"/>
      <c r="S43" s="58"/>
      <c r="T43" s="59"/>
      <c r="U43" s="59"/>
      <c r="V43" s="149"/>
      <c r="W43" s="149"/>
      <c r="X43" s="149"/>
      <c r="Y43" s="150"/>
      <c r="Z43" s="150"/>
      <c r="AA43" s="150"/>
      <c r="AB43" s="149"/>
      <c r="AC43" s="37"/>
      <c r="AD43" s="1"/>
      <c r="AE43" s="1"/>
      <c r="AF43" s="1"/>
      <c r="AG43" s="1"/>
      <c r="AH43" s="1"/>
      <c r="AI43" s="1"/>
      <c r="AJ43" s="1"/>
      <c r="AK43" s="1"/>
      <c r="AL43" s="1"/>
      <c r="AM43" s="1"/>
      <c r="AN43" s="1"/>
      <c r="AO43" s="1"/>
      <c r="AP43" s="1"/>
      <c r="AQ43" s="1"/>
      <c r="AR43" s="1"/>
      <c r="AS43" s="1"/>
      <c r="AT43" s="1"/>
      <c r="AU43" s="1"/>
      <c r="AV43" s="1"/>
      <c r="AW43" s="1"/>
      <c r="AX43" s="1"/>
      <c r="AY43" s="1"/>
    </row>
    <row r="44" spans="1:51" ht="63.75">
      <c r="A44" s="1"/>
      <c r="B44" s="9"/>
      <c r="C44" s="54" t="s">
        <v>378</v>
      </c>
      <c r="D44" s="68" t="s">
        <v>350</v>
      </c>
      <c r="E44" s="69" t="s">
        <v>427</v>
      </c>
      <c r="F44" s="58"/>
      <c r="G44" s="59"/>
      <c r="H44" s="59"/>
      <c r="I44" s="58"/>
      <c r="J44" s="58"/>
      <c r="K44" s="58"/>
      <c r="L44" s="58"/>
      <c r="M44" s="58"/>
      <c r="N44" s="58"/>
      <c r="O44" s="74"/>
      <c r="P44" s="58"/>
      <c r="Q44" s="60"/>
      <c r="R44" s="58"/>
      <c r="S44" s="58"/>
      <c r="T44" s="59"/>
      <c r="U44" s="59"/>
      <c r="V44" s="149"/>
      <c r="W44" s="149"/>
      <c r="X44" s="149"/>
      <c r="Y44" s="150"/>
      <c r="Z44" s="150"/>
      <c r="AA44" s="150"/>
      <c r="AB44" s="149"/>
      <c r="AC44" s="37"/>
      <c r="AD44" s="1"/>
      <c r="AE44" s="1"/>
      <c r="AF44" s="1"/>
      <c r="AG44" s="1"/>
      <c r="AH44" s="1"/>
      <c r="AI44" s="1"/>
      <c r="AJ44" s="1"/>
      <c r="AK44" s="1"/>
      <c r="AL44" s="1"/>
      <c r="AM44" s="1"/>
      <c r="AN44" s="1"/>
      <c r="AO44" s="1"/>
      <c r="AP44" s="1"/>
      <c r="AQ44" s="1"/>
      <c r="AR44" s="1"/>
      <c r="AS44" s="1"/>
      <c r="AT44" s="1"/>
      <c r="AU44" s="1"/>
      <c r="AV44" s="1"/>
      <c r="AW44" s="1"/>
      <c r="AX44" s="1"/>
      <c r="AY44" s="1"/>
    </row>
    <row r="45" spans="1:51" ht="38.25">
      <c r="A45" s="1"/>
      <c r="B45" s="9"/>
      <c r="C45" s="54" t="s">
        <v>379</v>
      </c>
      <c r="D45" s="68" t="s">
        <v>160</v>
      </c>
      <c r="E45" s="69" t="s">
        <v>205</v>
      </c>
      <c r="F45" s="58"/>
      <c r="G45" s="59"/>
      <c r="H45" s="59"/>
      <c r="I45" s="58"/>
      <c r="J45" s="58"/>
      <c r="K45" s="58"/>
      <c r="L45" s="58"/>
      <c r="M45" s="58"/>
      <c r="N45" s="58"/>
      <c r="O45" s="74"/>
      <c r="P45" s="58"/>
      <c r="Q45" s="60"/>
      <c r="R45" s="58"/>
      <c r="S45" s="58"/>
      <c r="T45" s="59"/>
      <c r="U45" s="59"/>
      <c r="V45" s="149"/>
      <c r="W45" s="149"/>
      <c r="X45" s="149"/>
      <c r="Y45" s="150"/>
      <c r="Z45" s="150"/>
      <c r="AA45" s="150"/>
      <c r="AB45" s="149"/>
      <c r="AC45" s="37"/>
      <c r="AD45" s="1"/>
      <c r="AE45" s="1"/>
      <c r="AF45" s="1"/>
      <c r="AG45" s="1"/>
      <c r="AH45" s="1"/>
      <c r="AI45" s="1"/>
      <c r="AJ45" s="1"/>
      <c r="AK45" s="1"/>
      <c r="AL45" s="1"/>
      <c r="AM45" s="1"/>
      <c r="AN45" s="1"/>
      <c r="AO45" s="1"/>
      <c r="AP45" s="1"/>
      <c r="AQ45" s="1"/>
      <c r="AR45" s="1"/>
      <c r="AS45" s="1"/>
      <c r="AT45" s="1"/>
      <c r="AU45" s="1"/>
      <c r="AV45" s="1"/>
      <c r="AW45" s="1"/>
      <c r="AX45" s="1"/>
      <c r="AY45" s="1"/>
    </row>
    <row r="46" spans="1:51" ht="318.75">
      <c r="A46" s="1"/>
      <c r="B46" s="9"/>
      <c r="C46" s="54" t="s">
        <v>380</v>
      </c>
      <c r="D46" s="68" t="s">
        <v>161</v>
      </c>
      <c r="E46" s="69" t="s">
        <v>151</v>
      </c>
      <c r="F46" s="58" t="s">
        <v>167</v>
      </c>
      <c r="G46" s="59"/>
      <c r="H46" s="59"/>
      <c r="I46" s="58" t="s">
        <v>437</v>
      </c>
      <c r="J46" s="58"/>
      <c r="K46" s="74">
        <v>38718</v>
      </c>
      <c r="L46" s="58"/>
      <c r="M46" s="58" t="s">
        <v>436</v>
      </c>
      <c r="N46" s="58"/>
      <c r="O46" s="74">
        <v>38718</v>
      </c>
      <c r="P46" s="58"/>
      <c r="Q46" s="58" t="s">
        <v>210</v>
      </c>
      <c r="R46" s="58"/>
      <c r="S46" s="58" t="s">
        <v>448</v>
      </c>
      <c r="T46" s="59"/>
      <c r="U46" s="59"/>
      <c r="V46" s="149">
        <v>1280.8</v>
      </c>
      <c r="W46" s="149">
        <v>1280.8</v>
      </c>
      <c r="X46" s="149">
        <v>1078.5</v>
      </c>
      <c r="Y46" s="150">
        <v>980</v>
      </c>
      <c r="Z46" s="150">
        <v>1000</v>
      </c>
      <c r="AA46" s="150">
        <v>1100</v>
      </c>
      <c r="AB46" s="149"/>
      <c r="AC46" s="37"/>
      <c r="AD46" s="1"/>
      <c r="AE46" s="1"/>
      <c r="AF46" s="1"/>
      <c r="AG46" s="1"/>
      <c r="AH46" s="1"/>
      <c r="AI46" s="1"/>
      <c r="AJ46" s="1"/>
      <c r="AK46" s="1"/>
      <c r="AL46" s="1"/>
      <c r="AM46" s="1"/>
      <c r="AN46" s="1"/>
      <c r="AO46" s="1"/>
      <c r="AP46" s="1"/>
      <c r="AQ46" s="1"/>
      <c r="AR46" s="1"/>
      <c r="AS46" s="1"/>
      <c r="AT46" s="1"/>
      <c r="AU46" s="1"/>
      <c r="AV46" s="1"/>
      <c r="AW46" s="1"/>
      <c r="AX46" s="1"/>
      <c r="AY46" s="1"/>
    </row>
    <row r="47" spans="1:51" ht="51">
      <c r="A47" s="1"/>
      <c r="B47" s="8"/>
      <c r="C47" s="54" t="s">
        <v>381</v>
      </c>
      <c r="D47" s="68" t="s">
        <v>349</v>
      </c>
      <c r="E47" s="69" t="s">
        <v>493</v>
      </c>
      <c r="F47" s="58" t="s">
        <v>168</v>
      </c>
      <c r="G47" s="59"/>
      <c r="H47" s="59"/>
      <c r="I47" s="58" t="s">
        <v>437</v>
      </c>
      <c r="J47" s="58"/>
      <c r="K47" s="74">
        <v>38718</v>
      </c>
      <c r="L47" s="58"/>
      <c r="M47" s="58" t="s">
        <v>452</v>
      </c>
      <c r="N47" s="58"/>
      <c r="O47" s="58" t="s">
        <v>449</v>
      </c>
      <c r="P47" s="58"/>
      <c r="Q47" s="58"/>
      <c r="R47" s="58"/>
      <c r="S47" s="58"/>
      <c r="T47" s="59"/>
      <c r="U47" s="59"/>
      <c r="V47" s="149">
        <v>19.8</v>
      </c>
      <c r="W47" s="149">
        <v>5</v>
      </c>
      <c r="X47" s="149">
        <v>6.3</v>
      </c>
      <c r="Y47" s="150">
        <v>14.4</v>
      </c>
      <c r="Z47" s="150">
        <v>16.1</v>
      </c>
      <c r="AA47" s="150">
        <v>18.1</v>
      </c>
      <c r="AB47" s="149"/>
      <c r="AC47" s="37"/>
      <c r="AD47" s="1"/>
      <c r="AE47" s="1"/>
      <c r="AF47" s="1"/>
      <c r="AG47" s="1"/>
      <c r="AH47" s="1"/>
      <c r="AI47" s="1"/>
      <c r="AJ47" s="1"/>
      <c r="AK47" s="1"/>
      <c r="AL47" s="1"/>
      <c r="AM47" s="1"/>
      <c r="AN47" s="1"/>
      <c r="AO47" s="1"/>
      <c r="AP47" s="1"/>
      <c r="AQ47" s="1"/>
      <c r="AR47" s="1"/>
      <c r="AS47" s="1"/>
      <c r="AT47" s="1"/>
      <c r="AU47" s="1"/>
      <c r="AV47" s="1"/>
      <c r="AW47" s="1"/>
      <c r="AX47" s="1"/>
      <c r="AY47" s="1"/>
    </row>
    <row r="48" spans="1:51" ht="51">
      <c r="A48" s="1"/>
      <c r="B48" s="9"/>
      <c r="C48" s="54" t="s">
        <v>382</v>
      </c>
      <c r="D48" s="68" t="s">
        <v>348</v>
      </c>
      <c r="E48" s="69" t="s">
        <v>148</v>
      </c>
      <c r="F48" s="58" t="s">
        <v>193</v>
      </c>
      <c r="G48" s="59"/>
      <c r="H48" s="59"/>
      <c r="I48" s="58" t="s">
        <v>453</v>
      </c>
      <c r="J48" s="58"/>
      <c r="K48" s="58" t="s">
        <v>450</v>
      </c>
      <c r="L48" s="58"/>
      <c r="M48" s="58" t="s">
        <v>440</v>
      </c>
      <c r="N48" s="58"/>
      <c r="O48" s="74">
        <v>38718</v>
      </c>
      <c r="P48" s="58"/>
      <c r="Q48" s="58"/>
      <c r="R48" s="58"/>
      <c r="S48" s="58"/>
      <c r="T48" s="59"/>
      <c r="U48" s="59"/>
      <c r="V48" s="149">
        <f aca="true" t="shared" si="8" ref="V48:AA48">+V49</f>
        <v>919.5</v>
      </c>
      <c r="W48" s="149">
        <f t="shared" si="8"/>
        <v>919.5</v>
      </c>
      <c r="X48" s="149">
        <f t="shared" si="8"/>
        <v>584.5</v>
      </c>
      <c r="Y48" s="150">
        <f>+Y49</f>
        <v>457.2</v>
      </c>
      <c r="Z48" s="150">
        <f t="shared" si="8"/>
        <v>509.8</v>
      </c>
      <c r="AA48" s="150">
        <f t="shared" si="8"/>
        <v>586.2</v>
      </c>
      <c r="AB48" s="149"/>
      <c r="AC48" s="37"/>
      <c r="AD48" s="1"/>
      <c r="AE48" s="1"/>
      <c r="AF48" s="1"/>
      <c r="AG48" s="1"/>
      <c r="AH48" s="1"/>
      <c r="AI48" s="1"/>
      <c r="AJ48" s="1"/>
      <c r="AK48" s="1"/>
      <c r="AL48" s="1"/>
      <c r="AM48" s="1"/>
      <c r="AN48" s="1"/>
      <c r="AO48" s="1"/>
      <c r="AP48" s="1"/>
      <c r="AQ48" s="1"/>
      <c r="AR48" s="1"/>
      <c r="AS48" s="1"/>
      <c r="AT48" s="1"/>
      <c r="AU48" s="1"/>
      <c r="AV48" s="1"/>
      <c r="AW48" s="1"/>
      <c r="AX48" s="1"/>
      <c r="AY48" s="1"/>
    </row>
    <row r="49" spans="1:51" ht="25.5">
      <c r="A49" s="1"/>
      <c r="B49" s="9"/>
      <c r="C49" s="54"/>
      <c r="D49" s="75" t="s">
        <v>348</v>
      </c>
      <c r="E49" s="69"/>
      <c r="F49" s="58" t="s">
        <v>193</v>
      </c>
      <c r="G49" s="59"/>
      <c r="H49" s="59"/>
      <c r="I49" s="58"/>
      <c r="J49" s="58"/>
      <c r="K49" s="58"/>
      <c r="L49" s="58"/>
      <c r="M49" s="58"/>
      <c r="N49" s="58"/>
      <c r="O49" s="74"/>
      <c r="P49" s="58"/>
      <c r="Q49" s="58"/>
      <c r="R49" s="58"/>
      <c r="S49" s="58"/>
      <c r="T49" s="59"/>
      <c r="U49" s="59"/>
      <c r="V49" s="149">
        <v>919.5</v>
      </c>
      <c r="W49" s="149">
        <v>919.5</v>
      </c>
      <c r="X49" s="149">
        <v>584.5</v>
      </c>
      <c r="Y49" s="150">
        <v>457.2</v>
      </c>
      <c r="Z49" s="150">
        <v>509.8</v>
      </c>
      <c r="AA49" s="150">
        <v>586.2</v>
      </c>
      <c r="AB49" s="149"/>
      <c r="AC49" s="37"/>
      <c r="AD49" s="1"/>
      <c r="AE49" s="1"/>
      <c r="AF49" s="1"/>
      <c r="AG49" s="1"/>
      <c r="AH49" s="1"/>
      <c r="AI49" s="1"/>
      <c r="AJ49" s="1"/>
      <c r="AK49" s="1"/>
      <c r="AL49" s="1"/>
      <c r="AM49" s="1"/>
      <c r="AN49" s="1"/>
      <c r="AO49" s="1"/>
      <c r="AP49" s="1"/>
      <c r="AQ49" s="1"/>
      <c r="AR49" s="1"/>
      <c r="AS49" s="1"/>
      <c r="AT49" s="1"/>
      <c r="AU49" s="1"/>
      <c r="AV49" s="1"/>
      <c r="AW49" s="1"/>
      <c r="AX49" s="1"/>
      <c r="AY49" s="1"/>
    </row>
    <row r="50" spans="1:51" ht="174.75" customHeight="1">
      <c r="A50" s="1"/>
      <c r="B50" s="9"/>
      <c r="C50" s="54" t="s">
        <v>383</v>
      </c>
      <c r="D50" s="68" t="s">
        <v>347</v>
      </c>
      <c r="E50" s="69" t="s">
        <v>4</v>
      </c>
      <c r="F50" s="70" t="s">
        <v>508</v>
      </c>
      <c r="G50" s="59"/>
      <c r="H50" s="59"/>
      <c r="I50" s="58" t="s">
        <v>177</v>
      </c>
      <c r="J50" s="58"/>
      <c r="K50" s="58"/>
      <c r="L50" s="58"/>
      <c r="M50" s="58" t="s">
        <v>178</v>
      </c>
      <c r="N50" s="58"/>
      <c r="O50" s="58" t="s">
        <v>451</v>
      </c>
      <c r="P50" s="58"/>
      <c r="Q50" s="58"/>
      <c r="R50" s="58"/>
      <c r="S50" s="58"/>
      <c r="T50" s="59"/>
      <c r="U50" s="59"/>
      <c r="V50" s="149">
        <f aca="true" t="shared" si="9" ref="V50:AA50">V51+V52</f>
        <v>73328.3</v>
      </c>
      <c r="W50" s="149">
        <f t="shared" si="9"/>
        <v>72829.1</v>
      </c>
      <c r="X50" s="149">
        <f t="shared" si="9"/>
        <v>76433.9</v>
      </c>
      <c r="Y50" s="150">
        <f>+Y51+Y52</f>
        <v>78098.3</v>
      </c>
      <c r="Z50" s="150">
        <f t="shared" si="9"/>
        <v>90655.3</v>
      </c>
      <c r="AA50" s="150">
        <f t="shared" si="9"/>
        <v>102479.9</v>
      </c>
      <c r="AB50" s="149"/>
      <c r="AC50" s="37"/>
      <c r="AD50" s="1"/>
      <c r="AE50" s="1"/>
      <c r="AF50" s="1"/>
      <c r="AG50" s="1"/>
      <c r="AH50" s="1"/>
      <c r="AI50" s="1"/>
      <c r="AJ50" s="1"/>
      <c r="AK50" s="1"/>
      <c r="AL50" s="1"/>
      <c r="AM50" s="1"/>
      <c r="AN50" s="1"/>
      <c r="AO50" s="1"/>
      <c r="AP50" s="1"/>
      <c r="AQ50" s="1"/>
      <c r="AR50" s="1"/>
      <c r="AS50" s="1"/>
      <c r="AT50" s="1"/>
      <c r="AU50" s="1"/>
      <c r="AV50" s="1"/>
      <c r="AW50" s="1"/>
      <c r="AX50" s="1"/>
      <c r="AY50" s="1"/>
    </row>
    <row r="51" spans="1:51" ht="165.75">
      <c r="A51" s="1"/>
      <c r="B51" s="9"/>
      <c r="C51" s="54"/>
      <c r="D51" s="75" t="s">
        <v>347</v>
      </c>
      <c r="E51" s="69"/>
      <c r="F51" s="70" t="s">
        <v>194</v>
      </c>
      <c r="G51" s="59"/>
      <c r="H51" s="59"/>
      <c r="I51" s="58"/>
      <c r="J51" s="58"/>
      <c r="K51" s="58"/>
      <c r="L51" s="58"/>
      <c r="M51" s="58"/>
      <c r="N51" s="58"/>
      <c r="O51" s="58"/>
      <c r="P51" s="58"/>
      <c r="Q51" s="58"/>
      <c r="R51" s="58"/>
      <c r="S51" s="58"/>
      <c r="T51" s="59"/>
      <c r="U51" s="59"/>
      <c r="V51" s="149">
        <v>37080</v>
      </c>
      <c r="W51" s="149">
        <v>36867.2</v>
      </c>
      <c r="X51" s="149">
        <v>42269.4</v>
      </c>
      <c r="Y51" s="150">
        <v>43884</v>
      </c>
      <c r="Z51" s="150">
        <v>49684.3</v>
      </c>
      <c r="AA51" s="150">
        <v>58873.1</v>
      </c>
      <c r="AB51" s="149"/>
      <c r="AC51" s="49"/>
      <c r="AD51" s="1"/>
      <c r="AE51" s="1"/>
      <c r="AF51" s="1"/>
      <c r="AG51" s="1"/>
      <c r="AH51" s="1"/>
      <c r="AI51" s="1"/>
      <c r="AJ51" s="1"/>
      <c r="AK51" s="1"/>
      <c r="AL51" s="1"/>
      <c r="AM51" s="1"/>
      <c r="AN51" s="1"/>
      <c r="AO51" s="1"/>
      <c r="AP51" s="1"/>
      <c r="AQ51" s="1"/>
      <c r="AR51" s="1"/>
      <c r="AS51" s="1"/>
      <c r="AT51" s="1"/>
      <c r="AU51" s="1"/>
      <c r="AV51" s="1"/>
      <c r="AW51" s="1"/>
      <c r="AX51" s="1"/>
      <c r="AY51" s="1"/>
    </row>
    <row r="52" spans="1:51" ht="165.75">
      <c r="A52" s="1"/>
      <c r="B52" s="9"/>
      <c r="C52" s="54"/>
      <c r="D52" s="75" t="s">
        <v>347</v>
      </c>
      <c r="E52" s="69"/>
      <c r="F52" s="70" t="s">
        <v>195</v>
      </c>
      <c r="G52" s="59"/>
      <c r="H52" s="59"/>
      <c r="I52" s="58"/>
      <c r="J52" s="58"/>
      <c r="K52" s="58"/>
      <c r="L52" s="58"/>
      <c r="M52" s="58"/>
      <c r="N52" s="58"/>
      <c r="O52" s="58"/>
      <c r="P52" s="58"/>
      <c r="Q52" s="58"/>
      <c r="R52" s="58"/>
      <c r="S52" s="58"/>
      <c r="T52" s="59"/>
      <c r="U52" s="59"/>
      <c r="V52" s="149">
        <f>36251.9-3.6</f>
        <v>36248.3</v>
      </c>
      <c r="W52" s="149">
        <f>36251.9-286.4-3.6</f>
        <v>35961.9</v>
      </c>
      <c r="X52" s="149">
        <v>34164.5</v>
      </c>
      <c r="Y52" s="150">
        <v>34214.3</v>
      </c>
      <c r="Z52" s="150">
        <v>40971</v>
      </c>
      <c r="AA52" s="150">
        <v>43606.8</v>
      </c>
      <c r="AB52" s="149"/>
      <c r="AC52" s="50"/>
      <c r="AD52" s="50"/>
      <c r="AE52" s="50"/>
      <c r="AF52" s="50"/>
      <c r="AG52" s="50"/>
      <c r="AH52" s="50"/>
      <c r="AI52" s="50"/>
      <c r="AJ52" s="50"/>
      <c r="AK52" s="50"/>
      <c r="AL52" s="50"/>
      <c r="AM52" s="50"/>
      <c r="AN52" s="50"/>
      <c r="AO52" s="50"/>
      <c r="AP52" s="50"/>
      <c r="AQ52" s="50"/>
      <c r="AR52" s="50"/>
      <c r="AS52" s="50"/>
      <c r="AT52" s="50"/>
      <c r="AU52" s="50"/>
      <c r="AV52" s="1"/>
      <c r="AW52" s="1"/>
      <c r="AX52" s="1"/>
      <c r="AY52" s="1"/>
    </row>
    <row r="53" spans="1:51" ht="409.5">
      <c r="A53" s="1"/>
      <c r="B53" s="9"/>
      <c r="C53" s="54" t="s">
        <v>384</v>
      </c>
      <c r="D53" s="68" t="s">
        <v>206</v>
      </c>
      <c r="E53" s="69" t="s">
        <v>331</v>
      </c>
      <c r="F53" s="58" t="s">
        <v>235</v>
      </c>
      <c r="G53" s="59"/>
      <c r="H53" s="59"/>
      <c r="I53" s="58" t="s">
        <v>61</v>
      </c>
      <c r="J53" s="58" t="s">
        <v>63</v>
      </c>
      <c r="K53" s="74" t="s">
        <v>62</v>
      </c>
      <c r="L53" s="58"/>
      <c r="M53" s="58" t="s">
        <v>64</v>
      </c>
      <c r="N53" s="58" t="s">
        <v>65</v>
      </c>
      <c r="O53" s="74" t="s">
        <v>66</v>
      </c>
      <c r="P53" s="58"/>
      <c r="Q53" s="58" t="s">
        <v>211</v>
      </c>
      <c r="R53" s="58"/>
      <c r="S53" s="74">
        <v>38718</v>
      </c>
      <c r="T53" s="59"/>
      <c r="U53" s="59"/>
      <c r="V53" s="149">
        <f aca="true" t="shared" si="10" ref="V53:AA53">V54+V55+V56+V57+V58</f>
        <v>45117.8</v>
      </c>
      <c r="W53" s="149">
        <f t="shared" si="10"/>
        <v>44514.4</v>
      </c>
      <c r="X53" s="149">
        <f t="shared" si="10"/>
        <v>58663.299999999996</v>
      </c>
      <c r="Y53" s="150">
        <f>+Y54+Y55+Y56+Y57+Y58</f>
        <v>69539.9</v>
      </c>
      <c r="Z53" s="150">
        <f t="shared" si="10"/>
        <v>77236.275</v>
      </c>
      <c r="AA53" s="150">
        <f t="shared" si="10"/>
        <v>86371.7</v>
      </c>
      <c r="AB53" s="149"/>
      <c r="AC53" s="49"/>
      <c r="AD53" s="49"/>
      <c r="AE53" s="1"/>
      <c r="AF53" s="1"/>
      <c r="AG53" s="1"/>
      <c r="AH53" s="1"/>
      <c r="AI53" s="1"/>
      <c r="AJ53" s="1"/>
      <c r="AK53" s="1"/>
      <c r="AL53" s="1"/>
      <c r="AM53" s="1"/>
      <c r="AN53" s="1"/>
      <c r="AO53" s="1"/>
      <c r="AP53" s="1"/>
      <c r="AQ53" s="1"/>
      <c r="AR53" s="1"/>
      <c r="AS53" s="1"/>
      <c r="AT53" s="1"/>
      <c r="AU53" s="1"/>
      <c r="AV53" s="1"/>
      <c r="AW53" s="1"/>
      <c r="AX53" s="1"/>
      <c r="AY53" s="1"/>
    </row>
    <row r="54" spans="1:51" ht="102">
      <c r="A54" s="1"/>
      <c r="B54" s="9"/>
      <c r="C54" s="54"/>
      <c r="D54" s="75" t="s">
        <v>206</v>
      </c>
      <c r="E54" s="69"/>
      <c r="F54" s="58" t="s">
        <v>196</v>
      </c>
      <c r="G54" s="59"/>
      <c r="H54" s="59"/>
      <c r="I54" s="58"/>
      <c r="J54" s="58"/>
      <c r="K54" s="74"/>
      <c r="L54" s="58"/>
      <c r="M54" s="58"/>
      <c r="N54" s="58"/>
      <c r="O54" s="74"/>
      <c r="P54" s="58"/>
      <c r="Q54" s="58"/>
      <c r="R54" s="58"/>
      <c r="S54" s="74"/>
      <c r="T54" s="59"/>
      <c r="U54" s="59"/>
      <c r="V54" s="149">
        <v>13368.5</v>
      </c>
      <c r="W54" s="149">
        <f>13368.5-371.8</f>
        <v>12996.7</v>
      </c>
      <c r="X54" s="149">
        <v>9443.5</v>
      </c>
      <c r="Y54" s="150">
        <v>2467.3</v>
      </c>
      <c r="Z54" s="150">
        <f>+Y54*1.115</f>
        <v>2751.0395000000003</v>
      </c>
      <c r="AA54" s="150">
        <v>3039.9</v>
      </c>
      <c r="AB54" s="149"/>
      <c r="AC54" s="37"/>
      <c r="AD54" s="1"/>
      <c r="AE54" s="1"/>
      <c r="AF54" s="1"/>
      <c r="AG54" s="1"/>
      <c r="AH54" s="1"/>
      <c r="AI54" s="1"/>
      <c r="AJ54" s="1"/>
      <c r="AK54" s="1"/>
      <c r="AL54" s="1"/>
      <c r="AM54" s="1"/>
      <c r="AN54" s="1"/>
      <c r="AO54" s="1"/>
      <c r="AP54" s="1"/>
      <c r="AQ54" s="1"/>
      <c r="AR54" s="1"/>
      <c r="AS54" s="1"/>
      <c r="AT54" s="1"/>
      <c r="AU54" s="1"/>
      <c r="AV54" s="1"/>
      <c r="AW54" s="1"/>
      <c r="AX54" s="1"/>
      <c r="AY54" s="1"/>
    </row>
    <row r="55" spans="1:51" ht="102">
      <c r="A55" s="1"/>
      <c r="B55" s="9"/>
      <c r="C55" s="54"/>
      <c r="D55" s="75" t="s">
        <v>206</v>
      </c>
      <c r="E55" s="69"/>
      <c r="F55" s="58" t="s">
        <v>197</v>
      </c>
      <c r="G55" s="59"/>
      <c r="H55" s="59"/>
      <c r="I55" s="58"/>
      <c r="J55" s="58"/>
      <c r="K55" s="74"/>
      <c r="L55" s="58"/>
      <c r="M55" s="58"/>
      <c r="N55" s="58"/>
      <c r="O55" s="74"/>
      <c r="P55" s="58"/>
      <c r="Q55" s="58"/>
      <c r="R55" s="58"/>
      <c r="S55" s="74"/>
      <c r="T55" s="59"/>
      <c r="U55" s="59"/>
      <c r="V55" s="149">
        <v>18663.4</v>
      </c>
      <c r="W55" s="149">
        <v>18458.4</v>
      </c>
      <c r="X55" s="149">
        <v>32485.6</v>
      </c>
      <c r="Y55" s="150">
        <v>52143.7</v>
      </c>
      <c r="Z55" s="150">
        <f>+Y55*1.115</f>
        <v>58140.22549999999</v>
      </c>
      <c r="AA55" s="150">
        <v>64244.9</v>
      </c>
      <c r="AB55" s="149"/>
      <c r="AC55" s="37"/>
      <c r="AD55" s="1"/>
      <c r="AE55" s="1"/>
      <c r="AF55" s="1"/>
      <c r="AG55" s="1"/>
      <c r="AH55" s="1"/>
      <c r="AI55" s="1"/>
      <c r="AJ55" s="1"/>
      <c r="AK55" s="1"/>
      <c r="AL55" s="1"/>
      <c r="AM55" s="1"/>
      <c r="AN55" s="1"/>
      <c r="AO55" s="1"/>
      <c r="AP55" s="1"/>
      <c r="AQ55" s="1"/>
      <c r="AR55" s="1"/>
      <c r="AS55" s="1"/>
      <c r="AT55" s="1"/>
      <c r="AU55" s="1"/>
      <c r="AV55" s="1"/>
      <c r="AW55" s="1"/>
      <c r="AX55" s="1"/>
      <c r="AY55" s="1"/>
    </row>
    <row r="56" spans="1:51" ht="115.5" customHeight="1">
      <c r="A56" s="1"/>
      <c r="B56" s="9"/>
      <c r="C56" s="54"/>
      <c r="D56" s="75" t="s">
        <v>206</v>
      </c>
      <c r="E56" s="69"/>
      <c r="F56" s="58" t="s">
        <v>198</v>
      </c>
      <c r="G56" s="59"/>
      <c r="H56" s="59"/>
      <c r="I56" s="58"/>
      <c r="J56" s="58"/>
      <c r="K56" s="74"/>
      <c r="L56" s="58"/>
      <c r="M56" s="58"/>
      <c r="N56" s="58"/>
      <c r="O56" s="74"/>
      <c r="P56" s="58"/>
      <c r="Q56" s="58"/>
      <c r="R56" s="58"/>
      <c r="S56" s="74"/>
      <c r="T56" s="59"/>
      <c r="U56" s="59"/>
      <c r="V56" s="149">
        <v>923.5</v>
      </c>
      <c r="W56" s="149">
        <v>920</v>
      </c>
      <c r="X56" s="149">
        <v>2177.2</v>
      </c>
      <c r="Y56" s="150">
        <v>1814</v>
      </c>
      <c r="Z56" s="150">
        <f>+Y56*1.115</f>
        <v>2022.61</v>
      </c>
      <c r="AA56" s="150">
        <v>2235</v>
      </c>
      <c r="AB56" s="149"/>
      <c r="AC56" s="37"/>
      <c r="AD56" s="1"/>
      <c r="AE56" s="1"/>
      <c r="AF56" s="1"/>
      <c r="AG56" s="1"/>
      <c r="AH56" s="1"/>
      <c r="AI56" s="1"/>
      <c r="AJ56" s="1"/>
      <c r="AK56" s="1"/>
      <c r="AL56" s="1"/>
      <c r="AM56" s="1"/>
      <c r="AN56" s="1"/>
      <c r="AO56" s="1"/>
      <c r="AP56" s="1"/>
      <c r="AQ56" s="1"/>
      <c r="AR56" s="1"/>
      <c r="AS56" s="1"/>
      <c r="AT56" s="1"/>
      <c r="AU56" s="1"/>
      <c r="AV56" s="1"/>
      <c r="AW56" s="1"/>
      <c r="AX56" s="1"/>
      <c r="AY56" s="1"/>
    </row>
    <row r="57" spans="1:51" ht="102">
      <c r="A57" s="1"/>
      <c r="B57" s="9"/>
      <c r="C57" s="54"/>
      <c r="D57" s="75" t="s">
        <v>206</v>
      </c>
      <c r="E57" s="69"/>
      <c r="F57" s="58" t="s">
        <v>186</v>
      </c>
      <c r="G57" s="59"/>
      <c r="H57" s="59"/>
      <c r="I57" s="58"/>
      <c r="J57" s="58"/>
      <c r="K57" s="74"/>
      <c r="L57" s="58"/>
      <c r="M57" s="58"/>
      <c r="N57" s="58"/>
      <c r="O57" s="74"/>
      <c r="P57" s="58"/>
      <c r="Q57" s="58"/>
      <c r="R57" s="58"/>
      <c r="S57" s="74"/>
      <c r="T57" s="59"/>
      <c r="U57" s="59"/>
      <c r="V57" s="149">
        <v>12162.4</v>
      </c>
      <c r="W57" s="149">
        <v>12139.3</v>
      </c>
      <c r="X57" s="149">
        <v>13200.9</v>
      </c>
      <c r="Y57" s="150">
        <v>11214.9</v>
      </c>
      <c r="Z57" s="150">
        <v>12206.4</v>
      </c>
      <c r="AA57" s="150">
        <v>14508.9</v>
      </c>
      <c r="AB57" s="149"/>
      <c r="AC57" s="37"/>
      <c r="AD57" s="1"/>
      <c r="AE57" s="1"/>
      <c r="AF57" s="1"/>
      <c r="AG57" s="1"/>
      <c r="AH57" s="1"/>
      <c r="AI57" s="1"/>
      <c r="AJ57" s="1"/>
      <c r="AK57" s="1"/>
      <c r="AL57" s="1"/>
      <c r="AM57" s="1"/>
      <c r="AN57" s="1"/>
      <c r="AO57" s="1"/>
      <c r="AP57" s="1"/>
      <c r="AQ57" s="1"/>
      <c r="AR57" s="1"/>
      <c r="AS57" s="1"/>
      <c r="AT57" s="1"/>
      <c r="AU57" s="1"/>
      <c r="AV57" s="1"/>
      <c r="AW57" s="1"/>
      <c r="AX57" s="1"/>
      <c r="AY57" s="1"/>
    </row>
    <row r="58" spans="1:51" ht="102">
      <c r="A58" s="1"/>
      <c r="B58" s="9"/>
      <c r="C58" s="54"/>
      <c r="D58" s="75" t="s">
        <v>206</v>
      </c>
      <c r="E58" s="69"/>
      <c r="F58" s="58" t="s">
        <v>187</v>
      </c>
      <c r="G58" s="59"/>
      <c r="H58" s="59"/>
      <c r="I58" s="58"/>
      <c r="J58" s="58"/>
      <c r="K58" s="74"/>
      <c r="L58" s="58"/>
      <c r="M58" s="58"/>
      <c r="N58" s="58"/>
      <c r="O58" s="74"/>
      <c r="P58" s="58"/>
      <c r="Q58" s="58"/>
      <c r="R58" s="58"/>
      <c r="S58" s="74"/>
      <c r="T58" s="59"/>
      <c r="U58" s="59"/>
      <c r="V58" s="149"/>
      <c r="W58" s="149"/>
      <c r="X58" s="149">
        <v>1356.1</v>
      </c>
      <c r="Y58" s="150">
        <v>1900</v>
      </c>
      <c r="Z58" s="150">
        <v>2116</v>
      </c>
      <c r="AA58" s="150">
        <v>2343</v>
      </c>
      <c r="AB58" s="149"/>
      <c r="AC58" s="37"/>
      <c r="AD58" s="1"/>
      <c r="AE58" s="1"/>
      <c r="AF58" s="1"/>
      <c r="AG58" s="1"/>
      <c r="AH58" s="1"/>
      <c r="AI58" s="1"/>
      <c r="AJ58" s="1"/>
      <c r="AK58" s="1"/>
      <c r="AL58" s="1"/>
      <c r="AM58" s="1"/>
      <c r="AN58" s="1"/>
      <c r="AO58" s="1"/>
      <c r="AP58" s="1"/>
      <c r="AQ58" s="1"/>
      <c r="AR58" s="1"/>
      <c r="AS58" s="1"/>
      <c r="AT58" s="1"/>
      <c r="AU58" s="1"/>
      <c r="AV58" s="1"/>
      <c r="AW58" s="1"/>
      <c r="AX58" s="1"/>
      <c r="AY58" s="1"/>
    </row>
    <row r="59" spans="1:51" ht="63.75">
      <c r="A59" s="1"/>
      <c r="B59" s="8"/>
      <c r="C59" s="54" t="s">
        <v>385</v>
      </c>
      <c r="D59" s="68" t="s">
        <v>121</v>
      </c>
      <c r="E59" s="69" t="s">
        <v>152</v>
      </c>
      <c r="F59" s="58"/>
      <c r="G59" s="59"/>
      <c r="H59" s="59"/>
      <c r="I59" s="58" t="s">
        <v>437</v>
      </c>
      <c r="J59" s="58"/>
      <c r="K59" s="74">
        <v>38718</v>
      </c>
      <c r="L59" s="58"/>
      <c r="M59" s="58" t="s">
        <v>440</v>
      </c>
      <c r="N59" s="58"/>
      <c r="O59" s="74">
        <v>38718</v>
      </c>
      <c r="P59" s="58"/>
      <c r="Q59" s="58" t="s">
        <v>447</v>
      </c>
      <c r="R59" s="58"/>
      <c r="S59" s="74">
        <v>39083</v>
      </c>
      <c r="T59" s="59"/>
      <c r="U59" s="59"/>
      <c r="V59" s="149"/>
      <c r="W59" s="149"/>
      <c r="X59" s="149"/>
      <c r="Y59" s="150"/>
      <c r="Z59" s="150"/>
      <c r="AA59" s="150"/>
      <c r="AB59" s="149"/>
      <c r="AC59" s="37"/>
      <c r="AD59" s="1"/>
      <c r="AE59" s="1"/>
      <c r="AF59" s="1"/>
      <c r="AG59" s="1"/>
      <c r="AH59" s="1"/>
      <c r="AI59" s="1"/>
      <c r="AJ59" s="1"/>
      <c r="AK59" s="1"/>
      <c r="AL59" s="1"/>
      <c r="AM59" s="1"/>
      <c r="AN59" s="1"/>
      <c r="AO59" s="1"/>
      <c r="AP59" s="1"/>
      <c r="AQ59" s="1"/>
      <c r="AR59" s="1"/>
      <c r="AS59" s="1"/>
      <c r="AT59" s="1"/>
      <c r="AU59" s="1"/>
      <c r="AV59" s="1"/>
      <c r="AW59" s="1"/>
      <c r="AX59" s="1"/>
      <c r="AY59" s="1"/>
    </row>
    <row r="60" spans="1:51" ht="127.5">
      <c r="A60" s="1"/>
      <c r="B60" s="9"/>
      <c r="C60" s="54" t="s">
        <v>386</v>
      </c>
      <c r="D60" s="68" t="s">
        <v>343</v>
      </c>
      <c r="E60" s="69" t="s">
        <v>316</v>
      </c>
      <c r="F60" s="58" t="s">
        <v>169</v>
      </c>
      <c r="G60" s="59"/>
      <c r="H60" s="59"/>
      <c r="I60" s="58" t="s">
        <v>73</v>
      </c>
      <c r="J60" s="58" t="s">
        <v>74</v>
      </c>
      <c r="K60" s="74" t="s">
        <v>75</v>
      </c>
      <c r="L60" s="58"/>
      <c r="M60" s="58" t="s">
        <v>76</v>
      </c>
      <c r="N60" s="58" t="s">
        <v>77</v>
      </c>
      <c r="O60" s="58" t="s">
        <v>78</v>
      </c>
      <c r="P60" s="58"/>
      <c r="Q60" s="58"/>
      <c r="R60" s="58"/>
      <c r="S60" s="58"/>
      <c r="T60" s="59"/>
      <c r="U60" s="59"/>
      <c r="V60" s="149">
        <v>3496.6</v>
      </c>
      <c r="W60" s="149">
        <v>3492.6</v>
      </c>
      <c r="X60" s="149">
        <v>2867.2</v>
      </c>
      <c r="Y60" s="150">
        <v>1767.2</v>
      </c>
      <c r="Z60" s="150">
        <v>2284</v>
      </c>
      <c r="AA60" s="150">
        <v>2953.1</v>
      </c>
      <c r="AB60" s="149"/>
      <c r="AC60" s="49"/>
      <c r="AD60" s="1"/>
      <c r="AE60" s="1"/>
      <c r="AF60" s="1"/>
      <c r="AG60" s="1"/>
      <c r="AH60" s="1"/>
      <c r="AI60" s="1"/>
      <c r="AJ60" s="1"/>
      <c r="AK60" s="1"/>
      <c r="AL60" s="1"/>
      <c r="AM60" s="1"/>
      <c r="AN60" s="1"/>
      <c r="AO60" s="1"/>
      <c r="AP60" s="1"/>
      <c r="AQ60" s="1"/>
      <c r="AR60" s="1"/>
      <c r="AS60" s="1"/>
      <c r="AT60" s="1"/>
      <c r="AU60" s="1"/>
      <c r="AV60" s="1"/>
      <c r="AW60" s="1"/>
      <c r="AX60" s="1"/>
      <c r="AY60" s="1"/>
    </row>
    <row r="61" spans="1:51" ht="92.25" customHeight="1">
      <c r="A61" s="1"/>
      <c r="B61" s="9"/>
      <c r="C61" s="54" t="s">
        <v>387</v>
      </c>
      <c r="D61" s="68" t="s">
        <v>342</v>
      </c>
      <c r="E61" s="69" t="s">
        <v>345</v>
      </c>
      <c r="F61" s="58" t="s">
        <v>154</v>
      </c>
      <c r="G61" s="59"/>
      <c r="H61" s="59"/>
      <c r="I61" s="58" t="s">
        <v>202</v>
      </c>
      <c r="J61" s="58" t="s">
        <v>79</v>
      </c>
      <c r="K61" s="58" t="s">
        <v>80</v>
      </c>
      <c r="L61" s="58"/>
      <c r="M61" s="58" t="s">
        <v>454</v>
      </c>
      <c r="N61" s="58" t="s">
        <v>81</v>
      </c>
      <c r="O61" s="58" t="s">
        <v>82</v>
      </c>
      <c r="P61" s="58"/>
      <c r="Q61" s="137" t="s">
        <v>219</v>
      </c>
      <c r="R61" s="58"/>
      <c r="S61" s="58"/>
      <c r="T61" s="59"/>
      <c r="U61" s="59"/>
      <c r="V61" s="149">
        <v>7114</v>
      </c>
      <c r="W61" s="149">
        <v>7065.2</v>
      </c>
      <c r="X61" s="149">
        <v>8130.7</v>
      </c>
      <c r="Y61" s="150">
        <v>5149.4</v>
      </c>
      <c r="Z61" s="150">
        <v>6482.7</v>
      </c>
      <c r="AA61" s="150">
        <f>7891.7+600</f>
        <v>8491.7</v>
      </c>
      <c r="AB61" s="149"/>
      <c r="AC61" s="49"/>
      <c r="AD61" s="49"/>
      <c r="AE61" s="1"/>
      <c r="AF61" s="1"/>
      <c r="AG61" s="1"/>
      <c r="AH61" s="1"/>
      <c r="AI61" s="1"/>
      <c r="AJ61" s="1"/>
      <c r="AK61" s="1"/>
      <c r="AL61" s="1"/>
      <c r="AM61" s="1"/>
      <c r="AN61" s="1"/>
      <c r="AO61" s="1"/>
      <c r="AP61" s="1"/>
      <c r="AQ61" s="1"/>
      <c r="AR61" s="1"/>
      <c r="AS61" s="1"/>
      <c r="AT61" s="1"/>
      <c r="AU61" s="1"/>
      <c r="AV61" s="1"/>
      <c r="AW61" s="1"/>
      <c r="AX61" s="1"/>
      <c r="AY61" s="1"/>
    </row>
    <row r="62" spans="1:51" ht="38.25">
      <c r="A62" s="1"/>
      <c r="B62" s="9"/>
      <c r="C62" s="54"/>
      <c r="D62" s="75" t="s">
        <v>342</v>
      </c>
      <c r="E62" s="69"/>
      <c r="F62" s="58" t="s">
        <v>169</v>
      </c>
      <c r="G62" s="59"/>
      <c r="H62" s="59"/>
      <c r="I62" s="58"/>
      <c r="J62" s="58"/>
      <c r="K62" s="58"/>
      <c r="L62" s="58"/>
      <c r="M62" s="58"/>
      <c r="N62" s="58"/>
      <c r="O62" s="58"/>
      <c r="P62" s="58"/>
      <c r="Q62" s="58"/>
      <c r="R62" s="58"/>
      <c r="S62" s="58"/>
      <c r="T62" s="59"/>
      <c r="U62" s="59"/>
      <c r="V62" s="149"/>
      <c r="W62" s="149"/>
      <c r="X62" s="149">
        <v>7629.8</v>
      </c>
      <c r="Y62" s="150">
        <v>5149.4</v>
      </c>
      <c r="Z62" s="150">
        <v>6482.7</v>
      </c>
      <c r="AA62" s="150">
        <v>7891.7</v>
      </c>
      <c r="AB62" s="149"/>
      <c r="AC62" s="37"/>
      <c r="AD62" s="1"/>
      <c r="AE62" s="1"/>
      <c r="AF62" s="1"/>
      <c r="AG62" s="1"/>
      <c r="AH62" s="1"/>
      <c r="AI62" s="1"/>
      <c r="AJ62" s="1"/>
      <c r="AK62" s="1"/>
      <c r="AL62" s="1"/>
      <c r="AM62" s="1"/>
      <c r="AN62" s="1"/>
      <c r="AO62" s="1"/>
      <c r="AP62" s="1"/>
      <c r="AQ62" s="1"/>
      <c r="AR62" s="1"/>
      <c r="AS62" s="1"/>
      <c r="AT62" s="1"/>
      <c r="AU62" s="1"/>
      <c r="AV62" s="1"/>
      <c r="AW62" s="1"/>
      <c r="AX62" s="1"/>
      <c r="AY62" s="1"/>
    </row>
    <row r="63" spans="1:51" ht="38.25">
      <c r="A63" s="1"/>
      <c r="B63" s="9"/>
      <c r="C63" s="54"/>
      <c r="D63" s="75" t="s">
        <v>342</v>
      </c>
      <c r="E63" s="69"/>
      <c r="F63" s="58" t="s">
        <v>185</v>
      </c>
      <c r="G63" s="59"/>
      <c r="H63" s="59"/>
      <c r="I63" s="58"/>
      <c r="J63" s="58"/>
      <c r="K63" s="58"/>
      <c r="L63" s="58"/>
      <c r="M63" s="58"/>
      <c r="N63" s="58"/>
      <c r="O63" s="58"/>
      <c r="P63" s="58"/>
      <c r="Q63" s="58"/>
      <c r="R63" s="58"/>
      <c r="S63" s="58"/>
      <c r="T63" s="59"/>
      <c r="U63" s="59"/>
      <c r="V63" s="149"/>
      <c r="W63" s="149"/>
      <c r="X63" s="149">
        <v>500.9</v>
      </c>
      <c r="Y63" s="150"/>
      <c r="Z63" s="150"/>
      <c r="AA63" s="150">
        <v>600</v>
      </c>
      <c r="AB63" s="149"/>
      <c r="AC63" s="37"/>
      <c r="AD63" s="1"/>
      <c r="AE63" s="1"/>
      <c r="AF63" s="1"/>
      <c r="AG63" s="1"/>
      <c r="AH63" s="1"/>
      <c r="AI63" s="1"/>
      <c r="AJ63" s="1"/>
      <c r="AK63" s="1"/>
      <c r="AL63" s="1"/>
      <c r="AM63" s="1"/>
      <c r="AN63" s="1"/>
      <c r="AO63" s="1"/>
      <c r="AP63" s="1"/>
      <c r="AQ63" s="1"/>
      <c r="AR63" s="1"/>
      <c r="AS63" s="1"/>
      <c r="AT63" s="1"/>
      <c r="AU63" s="1"/>
      <c r="AV63" s="1"/>
      <c r="AW63" s="1"/>
      <c r="AX63" s="1"/>
      <c r="AY63" s="1"/>
    </row>
    <row r="64" spans="1:51" ht="76.5">
      <c r="A64" s="1"/>
      <c r="B64" s="9"/>
      <c r="C64" s="54" t="s">
        <v>388</v>
      </c>
      <c r="D64" s="68" t="s">
        <v>341</v>
      </c>
      <c r="E64" s="69" t="s">
        <v>346</v>
      </c>
      <c r="F64" s="58"/>
      <c r="G64" s="59"/>
      <c r="H64" s="59"/>
      <c r="I64" s="58"/>
      <c r="J64" s="58"/>
      <c r="K64" s="58"/>
      <c r="L64" s="58"/>
      <c r="M64" s="58"/>
      <c r="N64" s="58"/>
      <c r="O64" s="74"/>
      <c r="P64" s="58"/>
      <c r="Q64" s="60"/>
      <c r="R64" s="58"/>
      <c r="S64" s="58"/>
      <c r="T64" s="59"/>
      <c r="U64" s="59"/>
      <c r="V64" s="149"/>
      <c r="W64" s="149"/>
      <c r="X64" s="149"/>
      <c r="Y64" s="150"/>
      <c r="Z64" s="150"/>
      <c r="AA64" s="150"/>
      <c r="AB64" s="149"/>
      <c r="AC64" s="37"/>
      <c r="AD64" s="1"/>
      <c r="AE64" s="1"/>
      <c r="AF64" s="1"/>
      <c r="AG64" s="1"/>
      <c r="AH64" s="1"/>
      <c r="AI64" s="1"/>
      <c r="AJ64" s="1"/>
      <c r="AK64" s="1"/>
      <c r="AL64" s="1"/>
      <c r="AM64" s="1"/>
      <c r="AN64" s="1"/>
      <c r="AO64" s="1"/>
      <c r="AP64" s="1"/>
      <c r="AQ64" s="1"/>
      <c r="AR64" s="1"/>
      <c r="AS64" s="1"/>
      <c r="AT64" s="1"/>
      <c r="AU64" s="1"/>
      <c r="AV64" s="1"/>
      <c r="AW64" s="1"/>
      <c r="AX64" s="1"/>
      <c r="AY64" s="1"/>
    </row>
    <row r="65" spans="1:51" ht="114.75">
      <c r="A65" s="1"/>
      <c r="B65" s="8"/>
      <c r="C65" s="54" t="s">
        <v>389</v>
      </c>
      <c r="D65" s="68" t="s">
        <v>340</v>
      </c>
      <c r="E65" s="69" t="s">
        <v>491</v>
      </c>
      <c r="F65" s="58"/>
      <c r="G65" s="59"/>
      <c r="H65" s="59"/>
      <c r="I65" s="58"/>
      <c r="J65" s="58"/>
      <c r="K65" s="58"/>
      <c r="L65" s="58"/>
      <c r="M65" s="58"/>
      <c r="N65" s="58"/>
      <c r="O65" s="74"/>
      <c r="P65" s="58"/>
      <c r="Q65" s="60"/>
      <c r="R65" s="58"/>
      <c r="S65" s="58"/>
      <c r="T65" s="59"/>
      <c r="U65" s="59"/>
      <c r="V65" s="149"/>
      <c r="W65" s="149"/>
      <c r="X65" s="149"/>
      <c r="Y65" s="150"/>
      <c r="Z65" s="150"/>
      <c r="AA65" s="150"/>
      <c r="AB65" s="149"/>
      <c r="AC65" s="37"/>
      <c r="AD65" s="1"/>
      <c r="AE65" s="1"/>
      <c r="AF65" s="1"/>
      <c r="AG65" s="1"/>
      <c r="AH65" s="1"/>
      <c r="AI65" s="1"/>
      <c r="AJ65" s="1"/>
      <c r="AK65" s="1"/>
      <c r="AL65" s="1"/>
      <c r="AM65" s="1"/>
      <c r="AN65" s="1"/>
      <c r="AO65" s="1"/>
      <c r="AP65" s="1"/>
      <c r="AQ65" s="1"/>
      <c r="AR65" s="1"/>
      <c r="AS65" s="1"/>
      <c r="AT65" s="1"/>
      <c r="AU65" s="1"/>
      <c r="AV65" s="1"/>
      <c r="AW65" s="1"/>
      <c r="AX65" s="1"/>
      <c r="AY65" s="1"/>
    </row>
    <row r="66" spans="1:51" ht="306">
      <c r="A66" s="1"/>
      <c r="B66" s="9"/>
      <c r="C66" s="54" t="s">
        <v>390</v>
      </c>
      <c r="D66" s="68" t="s">
        <v>149</v>
      </c>
      <c r="E66" s="69" t="s">
        <v>495</v>
      </c>
      <c r="F66" s="58" t="s">
        <v>199</v>
      </c>
      <c r="G66" s="59"/>
      <c r="H66" s="59"/>
      <c r="I66" s="71" t="s">
        <v>83</v>
      </c>
      <c r="J66" s="72" t="s">
        <v>84</v>
      </c>
      <c r="K66" s="72" t="s">
        <v>85</v>
      </c>
      <c r="L66" s="58"/>
      <c r="M66" s="73" t="s">
        <v>86</v>
      </c>
      <c r="N66" s="72" t="s">
        <v>87</v>
      </c>
      <c r="O66" s="72" t="s">
        <v>88</v>
      </c>
      <c r="P66" s="58"/>
      <c r="Q66" s="60"/>
      <c r="R66" s="58"/>
      <c r="S66" s="58"/>
      <c r="T66" s="59"/>
      <c r="U66" s="59"/>
      <c r="V66" s="149">
        <f>V67</f>
        <v>5446.2</v>
      </c>
      <c r="W66" s="149">
        <f>W67</f>
        <v>5407.3</v>
      </c>
      <c r="X66" s="149">
        <f>X67</f>
        <v>5821</v>
      </c>
      <c r="Y66" s="150">
        <f>+Y67</f>
        <v>5321.6</v>
      </c>
      <c r="Z66" s="150">
        <f>+Z67</f>
        <v>7237.6</v>
      </c>
      <c r="AA66" s="150">
        <f>+AA67</f>
        <v>8115.7</v>
      </c>
      <c r="AB66" s="149"/>
      <c r="AC66" s="37"/>
      <c r="AD66" s="1"/>
      <c r="AE66" s="1"/>
      <c r="AF66" s="1"/>
      <c r="AG66" s="1"/>
      <c r="AH66" s="1"/>
      <c r="AI66" s="1"/>
      <c r="AJ66" s="1"/>
      <c r="AK66" s="1"/>
      <c r="AL66" s="1"/>
      <c r="AM66" s="1"/>
      <c r="AN66" s="1"/>
      <c r="AO66" s="1"/>
      <c r="AP66" s="1"/>
      <c r="AQ66" s="1"/>
      <c r="AR66" s="1"/>
      <c r="AS66" s="1"/>
      <c r="AT66" s="1"/>
      <c r="AU66" s="1"/>
      <c r="AV66" s="1"/>
      <c r="AW66" s="1"/>
      <c r="AX66" s="1"/>
      <c r="AY66" s="1"/>
    </row>
    <row r="67" spans="1:51" ht="63.75">
      <c r="A67" s="1"/>
      <c r="B67" s="9"/>
      <c r="C67" s="54"/>
      <c r="D67" s="75" t="s">
        <v>149</v>
      </c>
      <c r="E67" s="69"/>
      <c r="F67" s="58" t="s">
        <v>199</v>
      </c>
      <c r="G67" s="59"/>
      <c r="H67" s="59"/>
      <c r="I67" s="58"/>
      <c r="J67" s="58"/>
      <c r="K67" s="58"/>
      <c r="L67" s="58"/>
      <c r="M67" s="58"/>
      <c r="N67" s="58"/>
      <c r="O67" s="58"/>
      <c r="P67" s="58"/>
      <c r="Q67" s="60"/>
      <c r="R67" s="58"/>
      <c r="S67" s="58"/>
      <c r="T67" s="59"/>
      <c r="U67" s="59"/>
      <c r="V67" s="149">
        <v>5446.2</v>
      </c>
      <c r="W67" s="149">
        <v>5407.3</v>
      </c>
      <c r="X67" s="149">
        <v>5821</v>
      </c>
      <c r="Y67" s="150">
        <v>5321.6</v>
      </c>
      <c r="Z67" s="150">
        <v>7237.6</v>
      </c>
      <c r="AA67" s="150">
        <v>8115.7</v>
      </c>
      <c r="AB67" s="149"/>
      <c r="AC67" s="37"/>
      <c r="AD67" s="1"/>
      <c r="AE67" s="1"/>
      <c r="AF67" s="1"/>
      <c r="AG67" s="1"/>
      <c r="AH67" s="1"/>
      <c r="AI67" s="1"/>
      <c r="AJ67" s="1"/>
      <c r="AK67" s="1"/>
      <c r="AL67" s="1"/>
      <c r="AM67" s="1"/>
      <c r="AN67" s="1"/>
      <c r="AO67" s="1"/>
      <c r="AP67" s="1"/>
      <c r="AQ67" s="1"/>
      <c r="AR67" s="1"/>
      <c r="AS67" s="1"/>
      <c r="AT67" s="1"/>
      <c r="AU67" s="1"/>
      <c r="AV67" s="1"/>
      <c r="AW67" s="1"/>
      <c r="AX67" s="1"/>
      <c r="AY67" s="1"/>
    </row>
    <row r="68" spans="1:51" ht="51">
      <c r="A68" s="1"/>
      <c r="B68" s="9"/>
      <c r="C68" s="54" t="s">
        <v>391</v>
      </c>
      <c r="D68" s="68" t="s">
        <v>327</v>
      </c>
      <c r="E68" s="69" t="s">
        <v>230</v>
      </c>
      <c r="F68" s="58"/>
      <c r="G68" s="59"/>
      <c r="H68" s="59"/>
      <c r="I68" s="58"/>
      <c r="J68" s="58"/>
      <c r="K68" s="58"/>
      <c r="L68" s="58"/>
      <c r="M68" s="58"/>
      <c r="N68" s="58"/>
      <c r="O68" s="74"/>
      <c r="P68" s="58"/>
      <c r="Q68" s="60"/>
      <c r="R68" s="58"/>
      <c r="S68" s="58"/>
      <c r="T68" s="59"/>
      <c r="U68" s="59"/>
      <c r="V68" s="149"/>
      <c r="W68" s="149"/>
      <c r="X68" s="149"/>
      <c r="Y68" s="150"/>
      <c r="Z68" s="150"/>
      <c r="AA68" s="150"/>
      <c r="AB68" s="149"/>
      <c r="AC68" s="37"/>
      <c r="AD68" s="1"/>
      <c r="AE68" s="1"/>
      <c r="AF68" s="1"/>
      <c r="AG68" s="1"/>
      <c r="AH68" s="1"/>
      <c r="AI68" s="1"/>
      <c r="AJ68" s="1"/>
      <c r="AK68" s="1"/>
      <c r="AL68" s="1"/>
      <c r="AM68" s="1"/>
      <c r="AN68" s="1"/>
      <c r="AO68" s="1"/>
      <c r="AP68" s="1"/>
      <c r="AQ68" s="1"/>
      <c r="AR68" s="1"/>
      <c r="AS68" s="1"/>
      <c r="AT68" s="1"/>
      <c r="AU68" s="1"/>
      <c r="AV68" s="1"/>
      <c r="AW68" s="1"/>
      <c r="AX68" s="1"/>
      <c r="AY68" s="1"/>
    </row>
    <row r="69" spans="1:51" ht="25.5">
      <c r="A69" s="1"/>
      <c r="B69" s="8"/>
      <c r="C69" s="54" t="s">
        <v>392</v>
      </c>
      <c r="D69" s="68" t="s">
        <v>496</v>
      </c>
      <c r="E69" s="69" t="s">
        <v>155</v>
      </c>
      <c r="F69" s="58"/>
      <c r="G69" s="59"/>
      <c r="H69" s="59"/>
      <c r="I69" s="58"/>
      <c r="J69" s="58"/>
      <c r="K69" s="58"/>
      <c r="L69" s="58"/>
      <c r="M69" s="58"/>
      <c r="N69" s="58"/>
      <c r="O69" s="58"/>
      <c r="P69" s="58"/>
      <c r="Q69" s="60"/>
      <c r="R69" s="58"/>
      <c r="S69" s="58"/>
      <c r="T69" s="59"/>
      <c r="U69" s="59"/>
      <c r="V69" s="149"/>
      <c r="W69" s="149"/>
      <c r="X69" s="149"/>
      <c r="Y69" s="150"/>
      <c r="Z69" s="150"/>
      <c r="AA69" s="150"/>
      <c r="AB69" s="149"/>
      <c r="AC69" s="37"/>
      <c r="AD69" s="1"/>
      <c r="AE69" s="1"/>
      <c r="AF69" s="1"/>
      <c r="AG69" s="1"/>
      <c r="AH69" s="1"/>
      <c r="AI69" s="1"/>
      <c r="AJ69" s="1"/>
      <c r="AK69" s="1"/>
      <c r="AL69" s="1"/>
      <c r="AM69" s="1"/>
      <c r="AN69" s="1"/>
      <c r="AO69" s="1"/>
      <c r="AP69" s="1"/>
      <c r="AQ69" s="1"/>
      <c r="AR69" s="1"/>
      <c r="AS69" s="1"/>
      <c r="AT69" s="1"/>
      <c r="AU69" s="1"/>
      <c r="AV69" s="1"/>
      <c r="AW69" s="1"/>
      <c r="AX69" s="1"/>
      <c r="AY69" s="1"/>
    </row>
    <row r="70" spans="1:51" ht="63.75">
      <c r="A70" s="1"/>
      <c r="B70" s="8"/>
      <c r="C70" s="54" t="s">
        <v>393</v>
      </c>
      <c r="D70" s="68" t="s">
        <v>326</v>
      </c>
      <c r="E70" s="69" t="s">
        <v>335</v>
      </c>
      <c r="F70" s="58" t="s">
        <v>190</v>
      </c>
      <c r="G70" s="59"/>
      <c r="H70" s="59"/>
      <c r="I70" s="58" t="s">
        <v>238</v>
      </c>
      <c r="J70" s="58" t="s">
        <v>69</v>
      </c>
      <c r="K70" s="58" t="s">
        <v>70</v>
      </c>
      <c r="L70" s="58"/>
      <c r="M70" s="58" t="s">
        <v>237</v>
      </c>
      <c r="N70" s="58" t="s">
        <v>71</v>
      </c>
      <c r="O70" s="58" t="s">
        <v>72</v>
      </c>
      <c r="P70" s="58"/>
      <c r="Q70" s="58" t="s">
        <v>236</v>
      </c>
      <c r="R70" s="58"/>
      <c r="S70" s="58"/>
      <c r="T70" s="59"/>
      <c r="U70" s="59"/>
      <c r="V70" s="149">
        <v>127.1</v>
      </c>
      <c r="W70" s="149">
        <v>127.1</v>
      </c>
      <c r="X70" s="149">
        <v>392</v>
      </c>
      <c r="Y70" s="150">
        <v>350</v>
      </c>
      <c r="Z70" s="150">
        <v>356.5</v>
      </c>
      <c r="AA70" s="150">
        <v>408.7</v>
      </c>
      <c r="AB70" s="149"/>
      <c r="AC70" s="37"/>
      <c r="AD70" s="1"/>
      <c r="AE70" s="1"/>
      <c r="AF70" s="1"/>
      <c r="AG70" s="1"/>
      <c r="AH70" s="1"/>
      <c r="AI70" s="1"/>
      <c r="AJ70" s="1"/>
      <c r="AK70" s="1"/>
      <c r="AL70" s="1"/>
      <c r="AM70" s="1"/>
      <c r="AN70" s="1"/>
      <c r="AO70" s="1"/>
      <c r="AP70" s="1"/>
      <c r="AQ70" s="1"/>
      <c r="AR70" s="1"/>
      <c r="AS70" s="1"/>
      <c r="AT70" s="1"/>
      <c r="AU70" s="1"/>
      <c r="AV70" s="1"/>
      <c r="AW70" s="1"/>
      <c r="AX70" s="1"/>
      <c r="AY70" s="1"/>
    </row>
    <row r="71" spans="1:51" ht="63.75">
      <c r="A71" s="1"/>
      <c r="B71" s="9"/>
      <c r="C71" s="54" t="s">
        <v>394</v>
      </c>
      <c r="D71" s="68" t="s">
        <v>457</v>
      </c>
      <c r="E71" s="69" t="s">
        <v>358</v>
      </c>
      <c r="F71" s="58" t="s">
        <v>192</v>
      </c>
      <c r="G71" s="59"/>
      <c r="H71" s="59"/>
      <c r="I71" s="58" t="s">
        <v>444</v>
      </c>
      <c r="J71" s="58"/>
      <c r="K71" s="74">
        <v>38718</v>
      </c>
      <c r="L71" s="58"/>
      <c r="M71" s="58" t="s">
        <v>446</v>
      </c>
      <c r="N71" s="58"/>
      <c r="O71" s="74">
        <v>38718</v>
      </c>
      <c r="P71" s="58"/>
      <c r="Q71" s="58" t="s">
        <v>447</v>
      </c>
      <c r="R71" s="58"/>
      <c r="S71" s="74">
        <v>39083</v>
      </c>
      <c r="T71" s="59"/>
      <c r="U71" s="59"/>
      <c r="V71" s="149">
        <f aca="true" t="shared" si="11" ref="V71:AA71">+V72</f>
        <v>143.9</v>
      </c>
      <c r="W71" s="149">
        <f t="shared" si="11"/>
        <v>143.9</v>
      </c>
      <c r="X71" s="149">
        <f t="shared" si="11"/>
        <v>123.4</v>
      </c>
      <c r="Y71" s="150">
        <f t="shared" si="11"/>
        <v>140</v>
      </c>
      <c r="Z71" s="150">
        <f t="shared" si="11"/>
        <v>182</v>
      </c>
      <c r="AA71" s="150">
        <f t="shared" si="11"/>
        <v>218.4</v>
      </c>
      <c r="AB71" s="149"/>
      <c r="AC71" s="37"/>
      <c r="AD71" s="1"/>
      <c r="AE71" s="1"/>
      <c r="AF71" s="1"/>
      <c r="AG71" s="1"/>
      <c r="AH71" s="1"/>
      <c r="AI71" s="1"/>
      <c r="AJ71" s="1"/>
      <c r="AK71" s="1"/>
      <c r="AL71" s="1"/>
      <c r="AM71" s="1"/>
      <c r="AN71" s="1"/>
      <c r="AO71" s="1"/>
      <c r="AP71" s="1"/>
      <c r="AQ71" s="1"/>
      <c r="AR71" s="1"/>
      <c r="AS71" s="1"/>
      <c r="AT71" s="1"/>
      <c r="AU71" s="1"/>
      <c r="AV71" s="1"/>
      <c r="AW71" s="1"/>
      <c r="AX71" s="1"/>
      <c r="AY71" s="1"/>
    </row>
    <row r="72" spans="1:51" ht="25.5">
      <c r="A72" s="1"/>
      <c r="B72" s="9"/>
      <c r="C72" s="54"/>
      <c r="D72" s="75" t="s">
        <v>457</v>
      </c>
      <c r="E72" s="69"/>
      <c r="F72" s="58" t="s">
        <v>192</v>
      </c>
      <c r="G72" s="59"/>
      <c r="H72" s="59"/>
      <c r="I72" s="58"/>
      <c r="J72" s="58"/>
      <c r="K72" s="74"/>
      <c r="L72" s="58"/>
      <c r="M72" s="58"/>
      <c r="N72" s="58"/>
      <c r="O72" s="74"/>
      <c r="P72" s="58"/>
      <c r="Q72" s="58"/>
      <c r="R72" s="58"/>
      <c r="S72" s="74"/>
      <c r="T72" s="59"/>
      <c r="U72" s="59"/>
      <c r="V72" s="149">
        <v>143.9</v>
      </c>
      <c r="W72" s="149">
        <v>143.9</v>
      </c>
      <c r="X72" s="149">
        <v>123.4</v>
      </c>
      <c r="Y72" s="150">
        <v>140</v>
      </c>
      <c r="Z72" s="150">
        <v>182</v>
      </c>
      <c r="AA72" s="150">
        <v>218.4</v>
      </c>
      <c r="AB72" s="149"/>
      <c r="AC72" s="37"/>
      <c r="AD72" s="1"/>
      <c r="AE72" s="1"/>
      <c r="AF72" s="1"/>
      <c r="AG72" s="1"/>
      <c r="AH72" s="1"/>
      <c r="AI72" s="1"/>
      <c r="AJ72" s="1"/>
      <c r="AK72" s="1"/>
      <c r="AL72" s="1"/>
      <c r="AM72" s="1"/>
      <c r="AN72" s="1"/>
      <c r="AO72" s="1"/>
      <c r="AP72" s="1"/>
      <c r="AQ72" s="1"/>
      <c r="AR72" s="1"/>
      <c r="AS72" s="1"/>
      <c r="AT72" s="1"/>
      <c r="AU72" s="1"/>
      <c r="AV72" s="1"/>
      <c r="AW72" s="1"/>
      <c r="AX72" s="1"/>
      <c r="AY72" s="1"/>
    </row>
    <row r="73" spans="1:51" ht="63.75">
      <c r="A73" s="1"/>
      <c r="B73" s="9"/>
      <c r="C73" s="54" t="s">
        <v>395</v>
      </c>
      <c r="D73" s="68" t="s">
        <v>497</v>
      </c>
      <c r="E73" s="69" t="s">
        <v>150</v>
      </c>
      <c r="F73" s="58" t="s">
        <v>200</v>
      </c>
      <c r="G73" s="59"/>
      <c r="H73" s="59"/>
      <c r="I73" s="58" t="s">
        <v>437</v>
      </c>
      <c r="J73" s="58"/>
      <c r="K73" s="74">
        <v>38718</v>
      </c>
      <c r="L73" s="58"/>
      <c r="M73" s="58" t="s">
        <v>440</v>
      </c>
      <c r="N73" s="58"/>
      <c r="O73" s="74">
        <v>38718</v>
      </c>
      <c r="P73" s="58"/>
      <c r="Q73" s="58" t="s">
        <v>455</v>
      </c>
      <c r="R73" s="58"/>
      <c r="S73" s="74">
        <v>39083</v>
      </c>
      <c r="T73" s="59"/>
      <c r="U73" s="59"/>
      <c r="V73" s="149">
        <f aca="true" t="shared" si="12" ref="V73:AA73">V74+V75</f>
        <v>285</v>
      </c>
      <c r="W73" s="149">
        <f t="shared" si="12"/>
        <v>285</v>
      </c>
      <c r="X73" s="149">
        <f t="shared" si="12"/>
        <v>0</v>
      </c>
      <c r="Y73" s="150">
        <f t="shared" si="12"/>
        <v>0</v>
      </c>
      <c r="Z73" s="150">
        <f t="shared" si="12"/>
        <v>0</v>
      </c>
      <c r="AA73" s="150">
        <f t="shared" si="12"/>
        <v>0</v>
      </c>
      <c r="AB73" s="149"/>
      <c r="AC73" s="37"/>
      <c r="AD73" s="1"/>
      <c r="AE73" s="1"/>
      <c r="AF73" s="1"/>
      <c r="AG73" s="1"/>
      <c r="AH73" s="1"/>
      <c r="AI73" s="1"/>
      <c r="AJ73" s="1"/>
      <c r="AK73" s="1"/>
      <c r="AL73" s="1"/>
      <c r="AM73" s="1"/>
      <c r="AN73" s="1"/>
      <c r="AO73" s="1"/>
      <c r="AP73" s="1"/>
      <c r="AQ73" s="1"/>
      <c r="AR73" s="1"/>
      <c r="AS73" s="1"/>
      <c r="AT73" s="1"/>
      <c r="AU73" s="1"/>
      <c r="AV73" s="1"/>
      <c r="AW73" s="1"/>
      <c r="AX73" s="1"/>
      <c r="AY73" s="1"/>
    </row>
    <row r="74" spans="1:51" ht="25.5">
      <c r="A74" s="1"/>
      <c r="B74" s="9"/>
      <c r="C74" s="54"/>
      <c r="D74" s="75" t="s">
        <v>497</v>
      </c>
      <c r="E74" s="69"/>
      <c r="F74" s="58" t="s">
        <v>166</v>
      </c>
      <c r="G74" s="59"/>
      <c r="H74" s="59"/>
      <c r="I74" s="58"/>
      <c r="J74" s="58"/>
      <c r="K74" s="74"/>
      <c r="L74" s="58"/>
      <c r="M74" s="58"/>
      <c r="N74" s="58"/>
      <c r="O74" s="74"/>
      <c r="P74" s="58"/>
      <c r="Q74" s="58"/>
      <c r="R74" s="58"/>
      <c r="S74" s="74"/>
      <c r="T74" s="59"/>
      <c r="U74" s="59"/>
      <c r="V74" s="149"/>
      <c r="W74" s="149"/>
      <c r="X74" s="149"/>
      <c r="Y74" s="150"/>
      <c r="Z74" s="150"/>
      <c r="AA74" s="150"/>
      <c r="AB74" s="149"/>
      <c r="AC74" s="37"/>
      <c r="AD74" s="1"/>
      <c r="AE74" s="1"/>
      <c r="AF74" s="1"/>
      <c r="AG74" s="1"/>
      <c r="AH74" s="1"/>
      <c r="AI74" s="1"/>
      <c r="AJ74" s="1"/>
      <c r="AK74" s="1"/>
      <c r="AL74" s="1"/>
      <c r="AM74" s="1"/>
      <c r="AN74" s="1"/>
      <c r="AO74" s="1"/>
      <c r="AP74" s="1"/>
      <c r="AQ74" s="1"/>
      <c r="AR74" s="1"/>
      <c r="AS74" s="1"/>
      <c r="AT74" s="1"/>
      <c r="AU74" s="1"/>
      <c r="AV74" s="1"/>
      <c r="AW74" s="1"/>
      <c r="AX74" s="1"/>
      <c r="AY74" s="1"/>
    </row>
    <row r="75" spans="1:51" ht="25.5">
      <c r="A75" s="1"/>
      <c r="B75" s="9"/>
      <c r="C75" s="54"/>
      <c r="D75" s="75" t="s">
        <v>497</v>
      </c>
      <c r="E75" s="69"/>
      <c r="F75" s="58" t="s">
        <v>192</v>
      </c>
      <c r="G75" s="59"/>
      <c r="H75" s="59"/>
      <c r="I75" s="58"/>
      <c r="J75" s="58"/>
      <c r="K75" s="74"/>
      <c r="L75" s="58"/>
      <c r="M75" s="58"/>
      <c r="N75" s="58"/>
      <c r="O75" s="74"/>
      <c r="P75" s="58"/>
      <c r="Q75" s="58"/>
      <c r="R75" s="58"/>
      <c r="S75" s="74"/>
      <c r="T75" s="59"/>
      <c r="U75" s="59"/>
      <c r="V75" s="149">
        <v>285</v>
      </c>
      <c r="W75" s="149">
        <v>285</v>
      </c>
      <c r="X75" s="149"/>
      <c r="Y75" s="150"/>
      <c r="Z75" s="150"/>
      <c r="AA75" s="150"/>
      <c r="AB75" s="149"/>
      <c r="AC75" s="37"/>
      <c r="AD75" s="1"/>
      <c r="AE75" s="1"/>
      <c r="AF75" s="1"/>
      <c r="AG75" s="1"/>
      <c r="AH75" s="1"/>
      <c r="AI75" s="1"/>
      <c r="AJ75" s="1"/>
      <c r="AK75" s="1"/>
      <c r="AL75" s="1"/>
      <c r="AM75" s="1"/>
      <c r="AN75" s="1"/>
      <c r="AO75" s="1"/>
      <c r="AP75" s="1"/>
      <c r="AQ75" s="1"/>
      <c r="AR75" s="1"/>
      <c r="AS75" s="1"/>
      <c r="AT75" s="1"/>
      <c r="AU75" s="1"/>
      <c r="AV75" s="1"/>
      <c r="AW75" s="1"/>
      <c r="AX75" s="1"/>
      <c r="AY75" s="1"/>
    </row>
    <row r="76" spans="1:51" s="12" customFormat="1" ht="89.25">
      <c r="A76" s="10"/>
      <c r="B76" s="11"/>
      <c r="C76" s="54" t="s">
        <v>396</v>
      </c>
      <c r="D76" s="76" t="s">
        <v>3</v>
      </c>
      <c r="E76" s="76" t="s">
        <v>407</v>
      </c>
      <c r="F76" s="58" t="s">
        <v>200</v>
      </c>
      <c r="G76" s="77"/>
      <c r="H76" s="77"/>
      <c r="I76" s="58" t="s">
        <v>437</v>
      </c>
      <c r="J76" s="58"/>
      <c r="K76" s="74">
        <v>38718</v>
      </c>
      <c r="L76" s="77"/>
      <c r="M76" s="58" t="s">
        <v>446</v>
      </c>
      <c r="N76" s="58"/>
      <c r="O76" s="74">
        <v>38718</v>
      </c>
      <c r="P76" s="77"/>
      <c r="Q76" s="58" t="s">
        <v>447</v>
      </c>
      <c r="R76" s="77"/>
      <c r="S76" s="74">
        <v>39083</v>
      </c>
      <c r="T76" s="77"/>
      <c r="U76" s="77"/>
      <c r="V76" s="149">
        <f aca="true" t="shared" si="13" ref="V76:AA76">V77+V78</f>
        <v>1485.4</v>
      </c>
      <c r="W76" s="149">
        <f t="shared" si="13"/>
        <v>1485.4</v>
      </c>
      <c r="X76" s="149">
        <f t="shared" si="13"/>
        <v>1778.8</v>
      </c>
      <c r="Y76" s="150">
        <f t="shared" si="13"/>
        <v>1372</v>
      </c>
      <c r="Z76" s="150">
        <f t="shared" si="13"/>
        <v>1920.8</v>
      </c>
      <c r="AA76" s="150">
        <f t="shared" si="13"/>
        <v>2305</v>
      </c>
      <c r="AB76" s="149"/>
      <c r="AC76" s="38"/>
      <c r="AD76" s="10"/>
      <c r="AE76" s="10"/>
      <c r="AF76" s="10"/>
      <c r="AG76" s="10"/>
      <c r="AH76" s="10"/>
      <c r="AI76" s="10"/>
      <c r="AJ76" s="10"/>
      <c r="AK76" s="10"/>
      <c r="AL76" s="10"/>
      <c r="AM76" s="10"/>
      <c r="AN76" s="10"/>
      <c r="AO76" s="10"/>
      <c r="AP76" s="10"/>
      <c r="AQ76" s="10"/>
      <c r="AR76" s="10"/>
      <c r="AS76" s="10"/>
      <c r="AT76" s="10"/>
      <c r="AU76" s="10"/>
      <c r="AV76" s="10"/>
      <c r="AW76" s="10"/>
      <c r="AX76" s="10"/>
      <c r="AY76" s="10"/>
    </row>
    <row r="77" spans="1:51" s="12" customFormat="1" ht="12.75">
      <c r="A77" s="10"/>
      <c r="B77" s="11"/>
      <c r="C77" s="54"/>
      <c r="D77" s="76"/>
      <c r="E77" s="76"/>
      <c r="F77" s="58" t="s">
        <v>166</v>
      </c>
      <c r="G77" s="77"/>
      <c r="H77" s="77"/>
      <c r="I77" s="58"/>
      <c r="J77" s="58"/>
      <c r="K77" s="74"/>
      <c r="L77" s="77"/>
      <c r="M77" s="58"/>
      <c r="N77" s="58"/>
      <c r="O77" s="74"/>
      <c r="P77" s="77"/>
      <c r="Q77" s="58"/>
      <c r="R77" s="77"/>
      <c r="S77" s="74"/>
      <c r="T77" s="77"/>
      <c r="U77" s="77"/>
      <c r="V77" s="149">
        <v>200</v>
      </c>
      <c r="W77" s="149">
        <v>200</v>
      </c>
      <c r="X77" s="149"/>
      <c r="Y77" s="150"/>
      <c r="Z77" s="150"/>
      <c r="AA77" s="150"/>
      <c r="AB77" s="149"/>
      <c r="AC77" s="38"/>
      <c r="AD77" s="10"/>
      <c r="AE77" s="10"/>
      <c r="AF77" s="10"/>
      <c r="AG77" s="10"/>
      <c r="AH77" s="10"/>
      <c r="AI77" s="10"/>
      <c r="AJ77" s="10"/>
      <c r="AK77" s="10"/>
      <c r="AL77" s="10"/>
      <c r="AM77" s="10"/>
      <c r="AN77" s="10"/>
      <c r="AO77" s="10"/>
      <c r="AP77" s="10"/>
      <c r="AQ77" s="10"/>
      <c r="AR77" s="10"/>
      <c r="AS77" s="10"/>
      <c r="AT77" s="10"/>
      <c r="AU77" s="10"/>
      <c r="AV77" s="10"/>
      <c r="AW77" s="10"/>
      <c r="AX77" s="10"/>
      <c r="AY77" s="10"/>
    </row>
    <row r="78" spans="1:51" s="12" customFormat="1" ht="12.75">
      <c r="A78" s="10"/>
      <c r="B78" s="11"/>
      <c r="C78" s="54"/>
      <c r="D78" s="76"/>
      <c r="E78" s="76"/>
      <c r="F78" s="58" t="s">
        <v>192</v>
      </c>
      <c r="G78" s="77"/>
      <c r="H78" s="77"/>
      <c r="I78" s="58"/>
      <c r="J78" s="58"/>
      <c r="K78" s="74"/>
      <c r="L78" s="77"/>
      <c r="M78" s="58"/>
      <c r="N78" s="58"/>
      <c r="O78" s="74"/>
      <c r="P78" s="77"/>
      <c r="Q78" s="58"/>
      <c r="R78" s="77"/>
      <c r="S78" s="74"/>
      <c r="T78" s="77"/>
      <c r="U78" s="77"/>
      <c r="V78" s="149">
        <v>1285.4</v>
      </c>
      <c r="W78" s="149">
        <v>1285.4</v>
      </c>
      <c r="X78" s="149">
        <v>1778.8</v>
      </c>
      <c r="Y78" s="150">
        <v>1372</v>
      </c>
      <c r="Z78" s="150">
        <v>1920.8</v>
      </c>
      <c r="AA78" s="150">
        <v>2305</v>
      </c>
      <c r="AB78" s="149"/>
      <c r="AC78" s="38"/>
      <c r="AD78" s="10"/>
      <c r="AE78" s="10"/>
      <c r="AF78" s="10"/>
      <c r="AG78" s="10"/>
      <c r="AH78" s="10"/>
      <c r="AI78" s="10"/>
      <c r="AJ78" s="10"/>
      <c r="AK78" s="10"/>
      <c r="AL78" s="10"/>
      <c r="AM78" s="10"/>
      <c r="AN78" s="10"/>
      <c r="AO78" s="10"/>
      <c r="AP78" s="10"/>
      <c r="AQ78" s="10"/>
      <c r="AR78" s="10"/>
      <c r="AS78" s="10"/>
      <c r="AT78" s="10"/>
      <c r="AU78" s="10"/>
      <c r="AV78" s="10"/>
      <c r="AW78" s="10"/>
      <c r="AX78" s="10"/>
      <c r="AY78" s="10"/>
    </row>
    <row r="79" spans="1:51" ht="306">
      <c r="A79" s="1"/>
      <c r="B79" s="9"/>
      <c r="C79" s="54" t="s">
        <v>397</v>
      </c>
      <c r="D79" s="68" t="s">
        <v>325</v>
      </c>
      <c r="E79" s="69" t="s">
        <v>466</v>
      </c>
      <c r="F79" s="58"/>
      <c r="G79" s="59"/>
      <c r="H79" s="59"/>
      <c r="I79" s="58"/>
      <c r="J79" s="58"/>
      <c r="K79" s="58"/>
      <c r="L79" s="58"/>
      <c r="M79" s="58"/>
      <c r="N79" s="58"/>
      <c r="O79" s="74"/>
      <c r="P79" s="58"/>
      <c r="Q79" s="60"/>
      <c r="R79" s="58"/>
      <c r="S79" s="58"/>
      <c r="T79" s="59"/>
      <c r="U79" s="59"/>
      <c r="V79" s="149"/>
      <c r="W79" s="149"/>
      <c r="X79" s="149"/>
      <c r="Y79" s="150"/>
      <c r="Z79" s="150"/>
      <c r="AA79" s="150"/>
      <c r="AB79" s="149"/>
      <c r="AC79" s="37"/>
      <c r="AD79" s="1"/>
      <c r="AE79" s="1"/>
      <c r="AF79" s="1"/>
      <c r="AG79" s="1"/>
      <c r="AH79" s="1"/>
      <c r="AI79" s="1"/>
      <c r="AJ79" s="1"/>
      <c r="AK79" s="1"/>
      <c r="AL79" s="1"/>
      <c r="AM79" s="1"/>
      <c r="AN79" s="1"/>
      <c r="AO79" s="1"/>
      <c r="AP79" s="1"/>
      <c r="AQ79" s="1"/>
      <c r="AR79" s="1"/>
      <c r="AS79" s="1"/>
      <c r="AT79" s="1"/>
      <c r="AU79" s="1"/>
      <c r="AV79" s="1"/>
      <c r="AW79" s="1"/>
      <c r="AX79" s="1"/>
      <c r="AY79" s="1"/>
    </row>
    <row r="80" spans="1:51" ht="114.75">
      <c r="A80" s="1"/>
      <c r="B80" s="9"/>
      <c r="C80" s="54" t="s">
        <v>398</v>
      </c>
      <c r="D80" s="68" t="s">
        <v>324</v>
      </c>
      <c r="E80" s="69" t="s">
        <v>359</v>
      </c>
      <c r="F80" s="58"/>
      <c r="G80" s="59"/>
      <c r="H80" s="59"/>
      <c r="I80" s="58"/>
      <c r="J80" s="58"/>
      <c r="K80" s="58"/>
      <c r="L80" s="58"/>
      <c r="M80" s="58"/>
      <c r="N80" s="58"/>
      <c r="O80" s="74"/>
      <c r="P80" s="58"/>
      <c r="Q80" s="60"/>
      <c r="R80" s="58"/>
      <c r="S80" s="58"/>
      <c r="T80" s="59"/>
      <c r="U80" s="59"/>
      <c r="V80" s="149"/>
      <c r="W80" s="149"/>
      <c r="X80" s="149"/>
      <c r="Y80" s="150"/>
      <c r="Z80" s="150"/>
      <c r="AA80" s="150"/>
      <c r="AB80" s="149"/>
      <c r="AC80" s="37"/>
      <c r="AD80" s="1"/>
      <c r="AE80" s="1"/>
      <c r="AF80" s="1"/>
      <c r="AG80" s="1"/>
      <c r="AH80" s="1"/>
      <c r="AI80" s="1"/>
      <c r="AJ80" s="1"/>
      <c r="AK80" s="1"/>
      <c r="AL80" s="1"/>
      <c r="AM80" s="1"/>
      <c r="AN80" s="1"/>
      <c r="AO80" s="1"/>
      <c r="AP80" s="1"/>
      <c r="AQ80" s="1"/>
      <c r="AR80" s="1"/>
      <c r="AS80" s="1"/>
      <c r="AT80" s="1"/>
      <c r="AU80" s="1"/>
      <c r="AV80" s="1"/>
      <c r="AW80" s="1"/>
      <c r="AX80" s="1"/>
      <c r="AY80" s="1"/>
    </row>
    <row r="81" spans="1:51" ht="63.75">
      <c r="A81" s="1"/>
      <c r="B81" s="9"/>
      <c r="C81" s="54" t="s">
        <v>399</v>
      </c>
      <c r="D81" s="68" t="s">
        <v>456</v>
      </c>
      <c r="E81" s="69" t="s">
        <v>406</v>
      </c>
      <c r="F81" s="58"/>
      <c r="G81" s="59"/>
      <c r="H81" s="59"/>
      <c r="I81" s="58" t="s">
        <v>437</v>
      </c>
      <c r="J81" s="58"/>
      <c r="K81" s="74">
        <v>38718</v>
      </c>
      <c r="L81" s="58"/>
      <c r="M81" s="58" t="s">
        <v>440</v>
      </c>
      <c r="N81" s="58"/>
      <c r="O81" s="74">
        <v>38718</v>
      </c>
      <c r="P81" s="58"/>
      <c r="Q81" s="58" t="s">
        <v>447</v>
      </c>
      <c r="R81" s="58"/>
      <c r="S81" s="58" t="s">
        <v>442</v>
      </c>
      <c r="T81" s="59"/>
      <c r="U81" s="59"/>
      <c r="V81" s="149">
        <f>V82+V83</f>
        <v>1605.9</v>
      </c>
      <c r="W81" s="149">
        <f>W82+W83</f>
        <v>1605.9</v>
      </c>
      <c r="X81" s="149">
        <f>X82+X83</f>
        <v>1762.8</v>
      </c>
      <c r="Y81" s="150">
        <f>+Y82</f>
        <v>1160</v>
      </c>
      <c r="Z81" s="150">
        <f>+Z82</f>
        <v>1624</v>
      </c>
      <c r="AA81" s="150">
        <f>+AA82</f>
        <v>2111.2</v>
      </c>
      <c r="AB81" s="149"/>
      <c r="AC81" s="37"/>
      <c r="AD81" s="1"/>
      <c r="AE81" s="1"/>
      <c r="AF81" s="1"/>
      <c r="AG81" s="1"/>
      <c r="AH81" s="1"/>
      <c r="AI81" s="1"/>
      <c r="AJ81" s="1"/>
      <c r="AK81" s="1"/>
      <c r="AL81" s="1"/>
      <c r="AM81" s="1"/>
      <c r="AN81" s="1"/>
      <c r="AO81" s="1"/>
      <c r="AP81" s="1"/>
      <c r="AQ81" s="1"/>
      <c r="AR81" s="1"/>
      <c r="AS81" s="1"/>
      <c r="AT81" s="1"/>
      <c r="AU81" s="1"/>
      <c r="AV81" s="1"/>
      <c r="AW81" s="1"/>
      <c r="AX81" s="1"/>
      <c r="AY81" s="1"/>
    </row>
    <row r="82" spans="1:51" ht="12.75">
      <c r="A82" s="1"/>
      <c r="B82" s="9"/>
      <c r="C82" s="54"/>
      <c r="D82" s="68"/>
      <c r="E82" s="69"/>
      <c r="F82" s="58" t="s">
        <v>192</v>
      </c>
      <c r="G82" s="59"/>
      <c r="H82" s="59"/>
      <c r="I82" s="58"/>
      <c r="J82" s="58"/>
      <c r="K82" s="74"/>
      <c r="L82" s="58"/>
      <c r="M82" s="58"/>
      <c r="N82" s="58"/>
      <c r="O82" s="74"/>
      <c r="P82" s="58"/>
      <c r="Q82" s="58"/>
      <c r="R82" s="58"/>
      <c r="S82" s="58"/>
      <c r="T82" s="59"/>
      <c r="U82" s="59"/>
      <c r="V82" s="149">
        <v>1605.9</v>
      </c>
      <c r="W82" s="149">
        <v>1605.9</v>
      </c>
      <c r="X82" s="149">
        <v>1762.8</v>
      </c>
      <c r="Y82" s="150">
        <v>1160</v>
      </c>
      <c r="Z82" s="150">
        <v>1624</v>
      </c>
      <c r="AA82" s="150">
        <v>2111.2</v>
      </c>
      <c r="AB82" s="149"/>
      <c r="AC82" s="37"/>
      <c r="AD82" s="1"/>
      <c r="AE82" s="1"/>
      <c r="AF82" s="1"/>
      <c r="AG82" s="1"/>
      <c r="AH82" s="1"/>
      <c r="AI82" s="1"/>
      <c r="AJ82" s="1"/>
      <c r="AK82" s="1"/>
      <c r="AL82" s="1"/>
      <c r="AM82" s="1"/>
      <c r="AN82" s="1"/>
      <c r="AO82" s="1"/>
      <c r="AP82" s="1"/>
      <c r="AQ82" s="1"/>
      <c r="AR82" s="1"/>
      <c r="AS82" s="1"/>
      <c r="AT82" s="1"/>
      <c r="AU82" s="1"/>
      <c r="AV82" s="1"/>
      <c r="AW82" s="1"/>
      <c r="AX82" s="1"/>
      <c r="AY82" s="1"/>
    </row>
    <row r="83" spans="1:51" ht="12.75">
      <c r="A83" s="1"/>
      <c r="B83" s="9"/>
      <c r="C83" s="54"/>
      <c r="D83" s="68"/>
      <c r="E83" s="69"/>
      <c r="F83" s="58"/>
      <c r="G83" s="59"/>
      <c r="H83" s="59"/>
      <c r="I83" s="58"/>
      <c r="J83" s="58"/>
      <c r="K83" s="74"/>
      <c r="L83" s="58"/>
      <c r="M83" s="58"/>
      <c r="N83" s="58"/>
      <c r="O83" s="74"/>
      <c r="P83" s="58"/>
      <c r="Q83" s="58"/>
      <c r="R83" s="58"/>
      <c r="S83" s="58"/>
      <c r="T83" s="59"/>
      <c r="U83" s="59"/>
      <c r="V83" s="149"/>
      <c r="W83" s="149"/>
      <c r="X83" s="149"/>
      <c r="Y83" s="150"/>
      <c r="Z83" s="150"/>
      <c r="AA83" s="150"/>
      <c r="AB83" s="149"/>
      <c r="AC83" s="37"/>
      <c r="AD83" s="1"/>
      <c r="AE83" s="1"/>
      <c r="AF83" s="1"/>
      <c r="AG83" s="1"/>
      <c r="AH83" s="1"/>
      <c r="AI83" s="1"/>
      <c r="AJ83" s="1"/>
      <c r="AK83" s="1"/>
      <c r="AL83" s="1"/>
      <c r="AM83" s="1"/>
      <c r="AN83" s="1"/>
      <c r="AO83" s="1"/>
      <c r="AP83" s="1"/>
      <c r="AQ83" s="1"/>
      <c r="AR83" s="1"/>
      <c r="AS83" s="1"/>
      <c r="AT83" s="1"/>
      <c r="AU83" s="1"/>
      <c r="AV83" s="1"/>
      <c r="AW83" s="1"/>
      <c r="AX83" s="1"/>
      <c r="AY83" s="1"/>
    </row>
    <row r="84" spans="1:51" ht="331.5">
      <c r="A84" s="1"/>
      <c r="B84" s="8"/>
      <c r="C84" s="54" t="s">
        <v>400</v>
      </c>
      <c r="D84" s="68" t="s">
        <v>317</v>
      </c>
      <c r="E84" s="69" t="s">
        <v>315</v>
      </c>
      <c r="F84" s="58"/>
      <c r="G84" s="59"/>
      <c r="H84" s="59"/>
      <c r="I84" s="71" t="s">
        <v>101</v>
      </c>
      <c r="J84" s="72" t="s">
        <v>102</v>
      </c>
      <c r="K84" s="72" t="s">
        <v>103</v>
      </c>
      <c r="L84" s="58"/>
      <c r="M84" s="73" t="s">
        <v>98</v>
      </c>
      <c r="N84" s="72" t="s">
        <v>99</v>
      </c>
      <c r="O84" s="72" t="s">
        <v>100</v>
      </c>
      <c r="P84" s="58"/>
      <c r="Q84" s="60"/>
      <c r="R84" s="58"/>
      <c r="S84" s="58"/>
      <c r="T84" s="59"/>
      <c r="U84" s="59"/>
      <c r="V84" s="149"/>
      <c r="W84" s="149"/>
      <c r="X84" s="149"/>
      <c r="Y84" s="150">
        <v>400</v>
      </c>
      <c r="Z84" s="150">
        <v>446</v>
      </c>
      <c r="AA84" s="150">
        <v>512.9</v>
      </c>
      <c r="AB84" s="149"/>
      <c r="AC84" s="37"/>
      <c r="AD84" s="1"/>
      <c r="AE84" s="1"/>
      <c r="AF84" s="1"/>
      <c r="AG84" s="1"/>
      <c r="AH84" s="1"/>
      <c r="AI84" s="1"/>
      <c r="AJ84" s="1"/>
      <c r="AK84" s="1"/>
      <c r="AL84" s="1"/>
      <c r="AM84" s="1"/>
      <c r="AN84" s="1"/>
      <c r="AO84" s="1"/>
      <c r="AP84" s="1"/>
      <c r="AQ84" s="1"/>
      <c r="AR84" s="1"/>
      <c r="AS84" s="1"/>
      <c r="AT84" s="1"/>
      <c r="AU84" s="1"/>
      <c r="AV84" s="1"/>
      <c r="AW84" s="1"/>
      <c r="AX84" s="1"/>
      <c r="AY84" s="1"/>
    </row>
    <row r="85" spans="1:51" ht="63.75">
      <c r="A85" s="1"/>
      <c r="B85" s="9"/>
      <c r="C85" s="54" t="s">
        <v>401</v>
      </c>
      <c r="D85" s="68" t="s">
        <v>318</v>
      </c>
      <c r="E85" s="69" t="s">
        <v>127</v>
      </c>
      <c r="F85" s="58"/>
      <c r="G85" s="59"/>
      <c r="H85" s="59"/>
      <c r="I85" s="58"/>
      <c r="J85" s="58"/>
      <c r="K85" s="58"/>
      <c r="L85" s="58"/>
      <c r="M85" s="58"/>
      <c r="N85" s="58"/>
      <c r="O85" s="74"/>
      <c r="P85" s="58"/>
      <c r="Q85" s="60"/>
      <c r="R85" s="58"/>
      <c r="S85" s="58"/>
      <c r="T85" s="59"/>
      <c r="U85" s="59"/>
      <c r="V85" s="149"/>
      <c r="W85" s="149"/>
      <c r="X85" s="149"/>
      <c r="Y85" s="150"/>
      <c r="Z85" s="150"/>
      <c r="AA85" s="150"/>
      <c r="AB85" s="149"/>
      <c r="AC85" s="37"/>
      <c r="AD85" s="1"/>
      <c r="AE85" s="1"/>
      <c r="AF85" s="1"/>
      <c r="AG85" s="1"/>
      <c r="AH85" s="1"/>
      <c r="AI85" s="1"/>
      <c r="AJ85" s="1"/>
      <c r="AK85" s="1"/>
      <c r="AL85" s="1"/>
      <c r="AM85" s="1"/>
      <c r="AN85" s="1"/>
      <c r="AO85" s="1"/>
      <c r="AP85" s="1"/>
      <c r="AQ85" s="1"/>
      <c r="AR85" s="1"/>
      <c r="AS85" s="1"/>
      <c r="AT85" s="1"/>
      <c r="AU85" s="1"/>
      <c r="AV85" s="1"/>
      <c r="AW85" s="1"/>
      <c r="AX85" s="1"/>
      <c r="AY85" s="1"/>
    </row>
    <row r="86" spans="1:51" ht="51">
      <c r="A86" s="1"/>
      <c r="B86" s="8"/>
      <c r="C86" s="54" t="s">
        <v>402</v>
      </c>
      <c r="D86" s="68" t="s">
        <v>319</v>
      </c>
      <c r="E86" s="69" t="s">
        <v>203</v>
      </c>
      <c r="F86" s="58"/>
      <c r="G86" s="59"/>
      <c r="H86" s="59"/>
      <c r="I86" s="58"/>
      <c r="J86" s="58"/>
      <c r="K86" s="58"/>
      <c r="L86" s="58"/>
      <c r="M86" s="58"/>
      <c r="N86" s="58"/>
      <c r="O86" s="74"/>
      <c r="P86" s="58"/>
      <c r="Q86" s="60"/>
      <c r="R86" s="58"/>
      <c r="S86" s="58"/>
      <c r="T86" s="59"/>
      <c r="U86" s="59"/>
      <c r="V86" s="149"/>
      <c r="W86" s="149"/>
      <c r="X86" s="149"/>
      <c r="Y86" s="150"/>
      <c r="Z86" s="150"/>
      <c r="AA86" s="150"/>
      <c r="AB86" s="149"/>
      <c r="AC86" s="37"/>
      <c r="AD86" s="1"/>
      <c r="AE86" s="1"/>
      <c r="AF86" s="1"/>
      <c r="AG86" s="1"/>
      <c r="AH86" s="1"/>
      <c r="AI86" s="1"/>
      <c r="AJ86" s="1"/>
      <c r="AK86" s="1"/>
      <c r="AL86" s="1"/>
      <c r="AM86" s="1"/>
      <c r="AN86" s="1"/>
      <c r="AO86" s="1"/>
      <c r="AP86" s="1"/>
      <c r="AQ86" s="1"/>
      <c r="AR86" s="1"/>
      <c r="AS86" s="1"/>
      <c r="AT86" s="1"/>
      <c r="AU86" s="1"/>
      <c r="AV86" s="1"/>
      <c r="AW86" s="1"/>
      <c r="AX86" s="1"/>
      <c r="AY86" s="1"/>
    </row>
    <row r="87" spans="1:51" ht="63.75">
      <c r="A87" s="1"/>
      <c r="B87" s="8"/>
      <c r="C87" s="54" t="s">
        <v>403</v>
      </c>
      <c r="D87" s="68" t="s">
        <v>320</v>
      </c>
      <c r="E87" s="69" t="s">
        <v>467</v>
      </c>
      <c r="F87" s="58"/>
      <c r="G87" s="59"/>
      <c r="H87" s="59"/>
      <c r="I87" s="58"/>
      <c r="J87" s="58"/>
      <c r="K87" s="58"/>
      <c r="L87" s="58"/>
      <c r="M87" s="58"/>
      <c r="N87" s="58"/>
      <c r="O87" s="74"/>
      <c r="P87" s="58"/>
      <c r="Q87" s="60"/>
      <c r="R87" s="58"/>
      <c r="S87" s="58"/>
      <c r="T87" s="59"/>
      <c r="U87" s="59"/>
      <c r="V87" s="149"/>
      <c r="W87" s="149"/>
      <c r="X87" s="149"/>
      <c r="Y87" s="150"/>
      <c r="Z87" s="150"/>
      <c r="AA87" s="150"/>
      <c r="AB87" s="149"/>
      <c r="AC87" s="37"/>
      <c r="AD87" s="1"/>
      <c r="AE87" s="1"/>
      <c r="AF87" s="1"/>
      <c r="AG87" s="1"/>
      <c r="AH87" s="1"/>
      <c r="AI87" s="1"/>
      <c r="AJ87" s="1"/>
      <c r="AK87" s="1"/>
      <c r="AL87" s="1"/>
      <c r="AM87" s="1"/>
      <c r="AN87" s="1"/>
      <c r="AO87" s="1"/>
      <c r="AP87" s="1"/>
      <c r="AQ87" s="1"/>
      <c r="AR87" s="1"/>
      <c r="AS87" s="1"/>
      <c r="AT87" s="1"/>
      <c r="AU87" s="1"/>
      <c r="AV87" s="1"/>
      <c r="AW87" s="1"/>
      <c r="AX87" s="1"/>
      <c r="AY87" s="1"/>
    </row>
    <row r="88" spans="1:51" ht="51">
      <c r="A88" s="1"/>
      <c r="B88" s="7"/>
      <c r="C88" s="54" t="s">
        <v>404</v>
      </c>
      <c r="D88" s="68" t="s">
        <v>458</v>
      </c>
      <c r="E88" s="69" t="s">
        <v>314</v>
      </c>
      <c r="F88" s="58"/>
      <c r="G88" s="59"/>
      <c r="H88" s="59"/>
      <c r="I88" s="58"/>
      <c r="J88" s="58"/>
      <c r="K88" s="58"/>
      <c r="L88" s="58"/>
      <c r="M88" s="58"/>
      <c r="N88" s="58"/>
      <c r="O88" s="74"/>
      <c r="P88" s="58"/>
      <c r="Q88" s="60"/>
      <c r="R88" s="58"/>
      <c r="S88" s="58"/>
      <c r="T88" s="59"/>
      <c r="U88" s="59"/>
      <c r="V88" s="149"/>
      <c r="W88" s="149"/>
      <c r="X88" s="149"/>
      <c r="Y88" s="150"/>
      <c r="Z88" s="150"/>
      <c r="AA88" s="150"/>
      <c r="AB88" s="149"/>
      <c r="AC88" s="37"/>
      <c r="AD88" s="1"/>
      <c r="AE88" s="1"/>
      <c r="AF88" s="1"/>
      <c r="AG88" s="1"/>
      <c r="AH88" s="1"/>
      <c r="AI88" s="1"/>
      <c r="AJ88" s="1"/>
      <c r="AK88" s="1"/>
      <c r="AL88" s="1"/>
      <c r="AM88" s="1"/>
      <c r="AN88" s="1"/>
      <c r="AO88" s="1"/>
      <c r="AP88" s="1"/>
      <c r="AQ88" s="1"/>
      <c r="AR88" s="1"/>
      <c r="AS88" s="1"/>
      <c r="AT88" s="1"/>
      <c r="AU88" s="1"/>
      <c r="AV88" s="1"/>
      <c r="AW88" s="1"/>
      <c r="AX88" s="1"/>
      <c r="AY88" s="1"/>
    </row>
    <row r="89" spans="1:51" ht="51">
      <c r="A89" s="3"/>
      <c r="B89" s="7"/>
      <c r="C89" s="54" t="s">
        <v>405</v>
      </c>
      <c r="D89" s="68" t="s">
        <v>323</v>
      </c>
      <c r="E89" s="69" t="s">
        <v>494</v>
      </c>
      <c r="F89" s="58"/>
      <c r="G89" s="59"/>
      <c r="H89" s="59"/>
      <c r="I89" s="58"/>
      <c r="J89" s="58"/>
      <c r="K89" s="58"/>
      <c r="L89" s="58"/>
      <c r="M89" s="58"/>
      <c r="N89" s="58"/>
      <c r="O89" s="74"/>
      <c r="P89" s="58"/>
      <c r="Q89" s="60"/>
      <c r="R89" s="58"/>
      <c r="S89" s="58"/>
      <c r="T89" s="59"/>
      <c r="U89" s="59"/>
      <c r="V89" s="149"/>
      <c r="W89" s="149"/>
      <c r="X89" s="149"/>
      <c r="Y89" s="150"/>
      <c r="Z89" s="150"/>
      <c r="AA89" s="150"/>
      <c r="AB89" s="149"/>
      <c r="AC89" s="37"/>
      <c r="AD89" s="1"/>
      <c r="AE89" s="1"/>
      <c r="AF89" s="1"/>
      <c r="AG89" s="1"/>
      <c r="AH89" s="1"/>
      <c r="AI89" s="1"/>
      <c r="AJ89" s="1"/>
      <c r="AK89" s="1"/>
      <c r="AL89" s="1"/>
      <c r="AM89" s="1"/>
      <c r="AN89" s="1"/>
      <c r="AO89" s="1"/>
      <c r="AP89" s="1"/>
      <c r="AQ89" s="1"/>
      <c r="AR89" s="1"/>
      <c r="AS89" s="1"/>
      <c r="AT89" s="1"/>
      <c r="AU89" s="1"/>
      <c r="AV89" s="1"/>
      <c r="AW89" s="1"/>
      <c r="AX89" s="1"/>
      <c r="AY89" s="1"/>
    </row>
    <row r="90" spans="1:51" ht="409.5">
      <c r="A90" s="1"/>
      <c r="B90" s="6"/>
      <c r="C90" s="54" t="s">
        <v>221</v>
      </c>
      <c r="D90" s="68" t="s">
        <v>322</v>
      </c>
      <c r="E90" s="69" t="s">
        <v>492</v>
      </c>
      <c r="F90" s="58" t="s">
        <v>239</v>
      </c>
      <c r="G90" s="59"/>
      <c r="H90" s="59"/>
      <c r="I90" s="58" t="s">
        <v>91</v>
      </c>
      <c r="J90" s="58" t="s">
        <v>93</v>
      </c>
      <c r="K90" s="72" t="s">
        <v>92</v>
      </c>
      <c r="L90" s="58"/>
      <c r="M90" s="58" t="s">
        <v>89</v>
      </c>
      <c r="N90" s="58" t="s">
        <v>422</v>
      </c>
      <c r="O90" s="74" t="s">
        <v>90</v>
      </c>
      <c r="P90" s="58"/>
      <c r="Q90" s="58" t="s">
        <v>214</v>
      </c>
      <c r="R90" s="58"/>
      <c r="S90" s="58" t="s">
        <v>464</v>
      </c>
      <c r="T90" s="59"/>
      <c r="U90" s="59"/>
      <c r="V90" s="149">
        <f aca="true" t="shared" si="14" ref="V90:AA90">V91+V92</f>
        <v>2246.8</v>
      </c>
      <c r="W90" s="149">
        <f t="shared" si="14"/>
        <v>2246.8</v>
      </c>
      <c r="X90" s="149">
        <f t="shared" si="14"/>
        <v>2892.3</v>
      </c>
      <c r="Y90" s="150">
        <f t="shared" si="14"/>
        <v>2972.8</v>
      </c>
      <c r="Z90" s="150">
        <f t="shared" si="14"/>
        <v>3984</v>
      </c>
      <c r="AA90" s="150">
        <f t="shared" si="14"/>
        <v>5165.2</v>
      </c>
      <c r="AB90" s="149"/>
      <c r="AC90" s="37"/>
      <c r="AD90" s="1"/>
      <c r="AE90" s="1"/>
      <c r="AF90" s="1"/>
      <c r="AG90" s="1"/>
      <c r="AH90" s="1"/>
      <c r="AI90" s="1"/>
      <c r="AJ90" s="1"/>
      <c r="AK90" s="1"/>
      <c r="AL90" s="1"/>
      <c r="AM90" s="1"/>
      <c r="AN90" s="1"/>
      <c r="AO90" s="1"/>
      <c r="AP90" s="1"/>
      <c r="AQ90" s="1"/>
      <c r="AR90" s="1"/>
      <c r="AS90" s="1"/>
      <c r="AT90" s="1"/>
      <c r="AU90" s="1"/>
      <c r="AV90" s="1"/>
      <c r="AW90" s="1"/>
      <c r="AX90" s="1"/>
      <c r="AY90" s="1"/>
    </row>
    <row r="91" spans="1:51" ht="12.75">
      <c r="A91" s="1"/>
      <c r="B91" s="6"/>
      <c r="C91" s="54"/>
      <c r="D91" s="68"/>
      <c r="E91" s="69"/>
      <c r="F91" s="58" t="s">
        <v>170</v>
      </c>
      <c r="G91" s="59"/>
      <c r="H91" s="59"/>
      <c r="I91" s="58"/>
      <c r="J91" s="58"/>
      <c r="K91" s="74"/>
      <c r="L91" s="58"/>
      <c r="M91" s="58"/>
      <c r="N91" s="58"/>
      <c r="O91" s="74"/>
      <c r="P91" s="58"/>
      <c r="Q91" s="58"/>
      <c r="R91" s="58"/>
      <c r="S91" s="58"/>
      <c r="T91" s="59"/>
      <c r="U91" s="59"/>
      <c r="V91" s="149">
        <v>1581.6</v>
      </c>
      <c r="W91" s="149">
        <v>1581.6</v>
      </c>
      <c r="X91" s="149">
        <v>1289.7</v>
      </c>
      <c r="Y91" s="150">
        <v>1901.8</v>
      </c>
      <c r="Z91" s="150">
        <v>2115</v>
      </c>
      <c r="AA91" s="150">
        <v>2426</v>
      </c>
      <c r="AB91" s="149"/>
      <c r="AC91" s="37"/>
      <c r="AD91" s="1"/>
      <c r="AE91" s="1"/>
      <c r="AF91" s="1"/>
      <c r="AG91" s="1"/>
      <c r="AH91" s="1"/>
      <c r="AI91" s="1"/>
      <c r="AJ91" s="1"/>
      <c r="AK91" s="1"/>
      <c r="AL91" s="1"/>
      <c r="AM91" s="1"/>
      <c r="AN91" s="1"/>
      <c r="AO91" s="1"/>
      <c r="AP91" s="1"/>
      <c r="AQ91" s="1"/>
      <c r="AR91" s="1"/>
      <c r="AS91" s="1"/>
      <c r="AT91" s="1"/>
      <c r="AU91" s="1"/>
      <c r="AV91" s="1"/>
      <c r="AW91" s="1"/>
      <c r="AX91" s="1"/>
      <c r="AY91" s="1"/>
    </row>
    <row r="92" spans="1:51" ht="12.75">
      <c r="A92" s="1"/>
      <c r="B92" s="6"/>
      <c r="C92" s="54"/>
      <c r="D92" s="68"/>
      <c r="E92" s="69"/>
      <c r="F92" s="58" t="s">
        <v>184</v>
      </c>
      <c r="G92" s="59"/>
      <c r="H92" s="59"/>
      <c r="I92" s="58"/>
      <c r="J92" s="58"/>
      <c r="K92" s="74"/>
      <c r="L92" s="58"/>
      <c r="M92" s="58"/>
      <c r="N92" s="58"/>
      <c r="O92" s="74"/>
      <c r="P92" s="58"/>
      <c r="Q92" s="58"/>
      <c r="R92" s="58"/>
      <c r="S92" s="58"/>
      <c r="T92" s="59"/>
      <c r="U92" s="59"/>
      <c r="V92" s="149">
        <v>665.2</v>
      </c>
      <c r="W92" s="149">
        <v>665.2</v>
      </c>
      <c r="X92" s="149">
        <v>1602.6</v>
      </c>
      <c r="Y92" s="150">
        <v>1071</v>
      </c>
      <c r="Z92" s="150">
        <v>1869</v>
      </c>
      <c r="AA92" s="150">
        <v>2739.2</v>
      </c>
      <c r="AB92" s="149"/>
      <c r="AC92" s="37"/>
      <c r="AD92" s="1"/>
      <c r="AE92" s="1"/>
      <c r="AF92" s="1"/>
      <c r="AG92" s="1"/>
      <c r="AH92" s="1"/>
      <c r="AI92" s="1"/>
      <c r="AJ92" s="1"/>
      <c r="AK92" s="1"/>
      <c r="AL92" s="1"/>
      <c r="AM92" s="1"/>
      <c r="AN92" s="1"/>
      <c r="AO92" s="1"/>
      <c r="AP92" s="1"/>
      <c r="AQ92" s="1"/>
      <c r="AR92" s="1"/>
      <c r="AS92" s="1"/>
      <c r="AT92" s="1"/>
      <c r="AU92" s="1"/>
      <c r="AV92" s="1"/>
      <c r="AW92" s="1"/>
      <c r="AX92" s="1"/>
      <c r="AY92" s="1"/>
    </row>
    <row r="93" spans="1:51" ht="76.5">
      <c r="A93" s="1"/>
      <c r="B93" s="6"/>
      <c r="C93" s="54" t="s">
        <v>222</v>
      </c>
      <c r="D93" s="68" t="s">
        <v>2</v>
      </c>
      <c r="E93" s="69" t="s">
        <v>159</v>
      </c>
      <c r="F93" s="58" t="s">
        <v>465</v>
      </c>
      <c r="G93" s="59"/>
      <c r="H93" s="59"/>
      <c r="I93" s="58" t="s">
        <v>444</v>
      </c>
      <c r="J93" s="58"/>
      <c r="K93" s="74">
        <v>38718</v>
      </c>
      <c r="L93" s="58"/>
      <c r="M93" s="58" t="s">
        <v>440</v>
      </c>
      <c r="N93" s="58"/>
      <c r="O93" s="74">
        <v>38718</v>
      </c>
      <c r="P93" s="58"/>
      <c r="Q93" s="58"/>
      <c r="R93" s="58"/>
      <c r="S93" s="58"/>
      <c r="T93" s="59"/>
      <c r="U93" s="59"/>
      <c r="V93" s="149"/>
      <c r="W93" s="149"/>
      <c r="X93" s="149"/>
      <c r="Y93" s="150"/>
      <c r="Z93" s="150"/>
      <c r="AA93" s="150"/>
      <c r="AB93" s="149"/>
      <c r="AC93" s="37"/>
      <c r="AD93" s="1"/>
      <c r="AE93" s="1"/>
      <c r="AF93" s="1"/>
      <c r="AG93" s="1"/>
      <c r="AH93" s="1"/>
      <c r="AI93" s="1"/>
      <c r="AJ93" s="1"/>
      <c r="AK93" s="1"/>
      <c r="AL93" s="1"/>
      <c r="AM93" s="1"/>
      <c r="AN93" s="1"/>
      <c r="AO93" s="1"/>
      <c r="AP93" s="1"/>
      <c r="AQ93" s="1"/>
      <c r="AR93" s="1"/>
      <c r="AS93" s="1"/>
      <c r="AT93" s="1"/>
      <c r="AU93" s="1"/>
      <c r="AV93" s="1"/>
      <c r="AW93" s="1"/>
      <c r="AX93" s="1"/>
      <c r="AY93" s="1"/>
    </row>
    <row r="94" spans="1:51" ht="114.75">
      <c r="A94" s="1"/>
      <c r="B94" s="6"/>
      <c r="C94" s="54" t="s">
        <v>223</v>
      </c>
      <c r="D94" s="68" t="s">
        <v>321</v>
      </c>
      <c r="E94" s="69" t="s">
        <v>413</v>
      </c>
      <c r="F94" s="58"/>
      <c r="G94" s="59"/>
      <c r="H94" s="59"/>
      <c r="I94" s="58"/>
      <c r="J94" s="58"/>
      <c r="K94" s="58"/>
      <c r="L94" s="58"/>
      <c r="M94" s="58"/>
      <c r="N94" s="58"/>
      <c r="O94" s="74"/>
      <c r="P94" s="58"/>
      <c r="Q94" s="60"/>
      <c r="R94" s="58"/>
      <c r="S94" s="58"/>
      <c r="T94" s="59"/>
      <c r="U94" s="59"/>
      <c r="V94" s="149"/>
      <c r="W94" s="149"/>
      <c r="X94" s="149"/>
      <c r="Y94" s="150"/>
      <c r="Z94" s="150"/>
      <c r="AA94" s="150"/>
      <c r="AB94" s="149"/>
      <c r="AC94" s="37"/>
      <c r="AD94" s="1"/>
      <c r="AE94" s="1"/>
      <c r="AF94" s="1"/>
      <c r="AG94" s="1"/>
      <c r="AH94" s="1"/>
      <c r="AI94" s="1"/>
      <c r="AJ94" s="1"/>
      <c r="AK94" s="1"/>
      <c r="AL94" s="1"/>
      <c r="AM94" s="1"/>
      <c r="AN94" s="1"/>
      <c r="AO94" s="1"/>
      <c r="AP94" s="1"/>
      <c r="AQ94" s="1"/>
      <c r="AR94" s="1"/>
      <c r="AS94" s="1"/>
      <c r="AT94" s="1"/>
      <c r="AU94" s="1"/>
      <c r="AV94" s="1"/>
      <c r="AW94" s="1"/>
      <c r="AX94" s="1"/>
      <c r="AY94" s="1"/>
    </row>
    <row r="95" spans="1:51" ht="54" customHeight="1">
      <c r="A95" s="1"/>
      <c r="B95" s="6"/>
      <c r="C95" s="54" t="s">
        <v>224</v>
      </c>
      <c r="D95" s="68" t="s">
        <v>412</v>
      </c>
      <c r="E95" s="69" t="s">
        <v>162</v>
      </c>
      <c r="F95" s="58"/>
      <c r="G95" s="59"/>
      <c r="H95" s="59"/>
      <c r="I95" s="58"/>
      <c r="J95" s="58"/>
      <c r="K95" s="58"/>
      <c r="L95" s="58"/>
      <c r="M95" s="58"/>
      <c r="N95" s="58"/>
      <c r="O95" s="74"/>
      <c r="P95" s="58"/>
      <c r="Q95" s="60"/>
      <c r="R95" s="58"/>
      <c r="S95" s="58"/>
      <c r="T95" s="59"/>
      <c r="U95" s="59"/>
      <c r="V95" s="149"/>
      <c r="W95" s="149"/>
      <c r="X95" s="149"/>
      <c r="Y95" s="150"/>
      <c r="Z95" s="150"/>
      <c r="AA95" s="150"/>
      <c r="AB95" s="149"/>
      <c r="AC95" s="37"/>
      <c r="AD95" s="1"/>
      <c r="AE95" s="1"/>
      <c r="AF95" s="1"/>
      <c r="AG95" s="1"/>
      <c r="AH95" s="1"/>
      <c r="AI95" s="1"/>
      <c r="AJ95" s="1"/>
      <c r="AK95" s="1"/>
      <c r="AL95" s="1"/>
      <c r="AM95" s="1"/>
      <c r="AN95" s="1"/>
      <c r="AO95" s="1"/>
      <c r="AP95" s="1"/>
      <c r="AQ95" s="1"/>
      <c r="AR95" s="1"/>
      <c r="AS95" s="1"/>
      <c r="AT95" s="1"/>
      <c r="AU95" s="1"/>
      <c r="AV95" s="1"/>
      <c r="AW95" s="1"/>
      <c r="AX95" s="1"/>
      <c r="AY95" s="1"/>
    </row>
    <row r="96" spans="1:51" ht="102.75" customHeight="1">
      <c r="A96" s="1"/>
      <c r="B96" s="6"/>
      <c r="C96" s="62" t="s">
        <v>225</v>
      </c>
      <c r="D96" s="63" t="s">
        <v>462</v>
      </c>
      <c r="E96" s="64" t="s">
        <v>463</v>
      </c>
      <c r="F96" s="65"/>
      <c r="G96" s="66"/>
      <c r="H96" s="66"/>
      <c r="I96" s="65"/>
      <c r="J96" s="65"/>
      <c r="K96" s="65"/>
      <c r="L96" s="65"/>
      <c r="M96" s="65"/>
      <c r="N96" s="65"/>
      <c r="O96" s="78"/>
      <c r="P96" s="65"/>
      <c r="Q96" s="67"/>
      <c r="R96" s="65"/>
      <c r="S96" s="65"/>
      <c r="T96" s="66"/>
      <c r="U96" s="66"/>
      <c r="V96" s="147"/>
      <c r="W96" s="147"/>
      <c r="X96" s="147"/>
      <c r="Y96" s="148"/>
      <c r="Z96" s="148"/>
      <c r="AA96" s="148"/>
      <c r="AB96" s="149"/>
      <c r="AC96" s="37"/>
      <c r="AD96" s="1"/>
      <c r="AE96" s="1"/>
      <c r="AF96" s="1"/>
      <c r="AG96" s="1"/>
      <c r="AH96" s="1"/>
      <c r="AI96" s="1"/>
      <c r="AJ96" s="1"/>
      <c r="AK96" s="1"/>
      <c r="AL96" s="1"/>
      <c r="AM96" s="1"/>
      <c r="AN96" s="1"/>
      <c r="AO96" s="1"/>
      <c r="AP96" s="1"/>
      <c r="AQ96" s="1"/>
      <c r="AR96" s="1"/>
      <c r="AS96" s="1"/>
      <c r="AT96" s="1"/>
      <c r="AU96" s="1"/>
      <c r="AV96" s="1"/>
      <c r="AW96" s="1"/>
      <c r="AX96" s="1"/>
      <c r="AY96" s="1"/>
    </row>
    <row r="97" spans="1:51" ht="12.75">
      <c r="A97" s="1"/>
      <c r="B97" s="6"/>
      <c r="C97" s="79"/>
      <c r="D97" s="68" t="s">
        <v>163</v>
      </c>
      <c r="E97" s="69"/>
      <c r="F97" s="58"/>
      <c r="G97" s="59"/>
      <c r="H97" s="59"/>
      <c r="I97" s="58"/>
      <c r="J97" s="58"/>
      <c r="K97" s="58"/>
      <c r="L97" s="58"/>
      <c r="M97" s="58"/>
      <c r="N97" s="58"/>
      <c r="O97" s="74"/>
      <c r="P97" s="58"/>
      <c r="Q97" s="60"/>
      <c r="R97" s="58"/>
      <c r="S97" s="58"/>
      <c r="T97" s="59"/>
      <c r="U97" s="59"/>
      <c r="V97" s="149"/>
      <c r="W97" s="149"/>
      <c r="X97" s="149"/>
      <c r="Y97" s="150"/>
      <c r="Z97" s="150"/>
      <c r="AA97" s="150"/>
      <c r="AB97" s="149"/>
      <c r="AC97" s="37"/>
      <c r="AD97" s="1"/>
      <c r="AE97" s="1"/>
      <c r="AF97" s="1"/>
      <c r="AG97" s="1"/>
      <c r="AH97" s="1"/>
      <c r="AI97" s="1"/>
      <c r="AJ97" s="1"/>
      <c r="AK97" s="1"/>
      <c r="AL97" s="1"/>
      <c r="AM97" s="1"/>
      <c r="AN97" s="1"/>
      <c r="AO97" s="1"/>
      <c r="AP97" s="1"/>
      <c r="AQ97" s="1"/>
      <c r="AR97" s="1"/>
      <c r="AS97" s="1"/>
      <c r="AT97" s="1"/>
      <c r="AU97" s="1"/>
      <c r="AV97" s="1"/>
      <c r="AW97" s="1"/>
      <c r="AX97" s="1"/>
      <c r="AY97" s="1"/>
    </row>
    <row r="98" spans="1:51" ht="88.5" customHeight="1">
      <c r="A98" s="1"/>
      <c r="B98" s="6"/>
      <c r="C98" s="62" t="s">
        <v>226</v>
      </c>
      <c r="D98" s="63" t="s">
        <v>181</v>
      </c>
      <c r="E98" s="64" t="s">
        <v>182</v>
      </c>
      <c r="F98" s="65"/>
      <c r="G98" s="66"/>
      <c r="H98" s="66"/>
      <c r="I98" s="65"/>
      <c r="J98" s="65"/>
      <c r="K98" s="65"/>
      <c r="L98" s="65"/>
      <c r="M98" s="65"/>
      <c r="N98" s="65"/>
      <c r="O98" s="78"/>
      <c r="P98" s="65"/>
      <c r="Q98" s="67"/>
      <c r="R98" s="65"/>
      <c r="S98" s="65"/>
      <c r="T98" s="66"/>
      <c r="U98" s="66"/>
      <c r="V98" s="148">
        <f aca="true" t="shared" si="15" ref="V98:AA98">V99+V101+V102+V103+V104+V105+V106+V107</f>
        <v>7898.6</v>
      </c>
      <c r="W98" s="148">
        <f t="shared" si="15"/>
        <v>7803.6</v>
      </c>
      <c r="X98" s="148">
        <f t="shared" si="15"/>
        <v>28343.5</v>
      </c>
      <c r="Y98" s="148">
        <f>Y99+Y101+Y102+Y103+Y104+Y105+Y106+Y107</f>
        <v>11162.6</v>
      </c>
      <c r="Z98" s="148">
        <f t="shared" si="15"/>
        <v>12447.5865</v>
      </c>
      <c r="AA98" s="148">
        <f t="shared" si="15"/>
        <v>13786.464447499999</v>
      </c>
      <c r="AB98" s="149"/>
      <c r="AC98" s="37"/>
      <c r="AD98" s="1"/>
      <c r="AE98" s="1"/>
      <c r="AF98" s="1"/>
      <c r="AG98" s="1"/>
      <c r="AH98" s="1"/>
      <c r="AI98" s="1"/>
      <c r="AJ98" s="1"/>
      <c r="AK98" s="1"/>
      <c r="AL98" s="1"/>
      <c r="AM98" s="1"/>
      <c r="AN98" s="1"/>
      <c r="AO98" s="1"/>
      <c r="AP98" s="1"/>
      <c r="AQ98" s="1"/>
      <c r="AR98" s="1"/>
      <c r="AS98" s="1"/>
      <c r="AT98" s="1"/>
      <c r="AU98" s="1"/>
      <c r="AV98" s="1"/>
      <c r="AW98" s="1"/>
      <c r="AX98" s="1"/>
      <c r="AY98" s="1"/>
    </row>
    <row r="99" spans="1:51" ht="159" customHeight="1">
      <c r="A99" s="1"/>
      <c r="B99" s="6"/>
      <c r="C99" s="80" t="s">
        <v>471</v>
      </c>
      <c r="D99" s="68" t="s">
        <v>157</v>
      </c>
      <c r="E99" s="69" t="s">
        <v>244</v>
      </c>
      <c r="F99" s="58" t="s">
        <v>190</v>
      </c>
      <c r="G99" s="59"/>
      <c r="H99" s="59"/>
      <c r="I99" s="71" t="s">
        <v>139</v>
      </c>
      <c r="J99" s="72" t="s">
        <v>140</v>
      </c>
      <c r="K99" s="72" t="s">
        <v>141</v>
      </c>
      <c r="L99" s="58"/>
      <c r="M99" s="73" t="s">
        <v>138</v>
      </c>
      <c r="N99" s="72"/>
      <c r="O99" s="81" t="s">
        <v>142</v>
      </c>
      <c r="P99" s="58"/>
      <c r="Q99" s="60" t="s">
        <v>521</v>
      </c>
      <c r="R99" s="58"/>
      <c r="S99" s="74">
        <v>39083</v>
      </c>
      <c r="T99" s="59"/>
      <c r="U99" s="59"/>
      <c r="V99" s="149">
        <v>785.7</v>
      </c>
      <c r="W99" s="149">
        <v>785.7</v>
      </c>
      <c r="X99" s="149">
        <v>1021.2</v>
      </c>
      <c r="Y99" s="150">
        <v>949.8</v>
      </c>
      <c r="Z99" s="150">
        <v>1059</v>
      </c>
      <c r="AA99" s="150">
        <v>1170.2</v>
      </c>
      <c r="AB99" s="149"/>
      <c r="AC99" s="37"/>
      <c r="AD99" s="1"/>
      <c r="AE99" s="1"/>
      <c r="AF99" s="1"/>
      <c r="AG99" s="1"/>
      <c r="AH99" s="1"/>
      <c r="AI99" s="1"/>
      <c r="AJ99" s="1"/>
      <c r="AK99" s="1"/>
      <c r="AL99" s="1"/>
      <c r="AM99" s="1"/>
      <c r="AN99" s="1"/>
      <c r="AO99" s="1"/>
      <c r="AP99" s="1"/>
      <c r="AQ99" s="1"/>
      <c r="AR99" s="1"/>
      <c r="AS99" s="1"/>
      <c r="AT99" s="1"/>
      <c r="AU99" s="1"/>
      <c r="AV99" s="1"/>
      <c r="AW99" s="1"/>
      <c r="AX99" s="1"/>
      <c r="AY99" s="1"/>
    </row>
    <row r="100" spans="1:51" ht="12.75">
      <c r="A100" s="1"/>
      <c r="B100" s="6"/>
      <c r="C100" s="82"/>
      <c r="D100" s="82"/>
      <c r="E100" s="82"/>
      <c r="F100" s="82"/>
      <c r="G100" s="82"/>
      <c r="H100" s="82"/>
      <c r="I100" s="82"/>
      <c r="J100" s="82"/>
      <c r="K100" s="82"/>
      <c r="L100" s="82"/>
      <c r="M100" s="82"/>
      <c r="N100" s="82"/>
      <c r="O100" s="82"/>
      <c r="P100" s="82"/>
      <c r="Q100" s="83"/>
      <c r="R100" s="82"/>
      <c r="S100" s="82"/>
      <c r="T100" s="82"/>
      <c r="U100" s="82"/>
      <c r="V100" s="152"/>
      <c r="W100" s="153"/>
      <c r="X100" s="154"/>
      <c r="Y100" s="154"/>
      <c r="Z100" s="154"/>
      <c r="AA100" s="154"/>
      <c r="AB100" s="154"/>
      <c r="AC100" s="37"/>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ht="409.5">
      <c r="A101" s="1"/>
      <c r="B101" s="6"/>
      <c r="C101" s="80" t="s">
        <v>472</v>
      </c>
      <c r="D101" s="68" t="s">
        <v>306</v>
      </c>
      <c r="E101" s="69" t="s">
        <v>245</v>
      </c>
      <c r="F101" s="70" t="s">
        <v>486</v>
      </c>
      <c r="G101" s="59"/>
      <c r="H101" s="59"/>
      <c r="I101" s="58" t="s">
        <v>67</v>
      </c>
      <c r="J101" s="58" t="s">
        <v>422</v>
      </c>
      <c r="K101" s="74" t="s">
        <v>68</v>
      </c>
      <c r="L101" s="58"/>
      <c r="M101" s="73" t="s">
        <v>144</v>
      </c>
      <c r="N101" s="72"/>
      <c r="O101" s="81" t="s">
        <v>142</v>
      </c>
      <c r="P101" s="58"/>
      <c r="Q101" s="60" t="s">
        <v>521</v>
      </c>
      <c r="R101" s="58"/>
      <c r="S101" s="74">
        <v>39083</v>
      </c>
      <c r="T101" s="59"/>
      <c r="U101" s="59"/>
      <c r="V101" s="149">
        <v>1696.6</v>
      </c>
      <c r="W101" s="149">
        <v>1601.6</v>
      </c>
      <c r="X101" s="149">
        <v>1759.2</v>
      </c>
      <c r="Y101" s="150">
        <v>1628</v>
      </c>
      <c r="Z101" s="150">
        <v>1815.2</v>
      </c>
      <c r="AA101" s="150">
        <v>2005.9</v>
      </c>
      <c r="AB101" s="149"/>
      <c r="AC101" s="37"/>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ht="76.5">
      <c r="A102" s="1"/>
      <c r="B102" s="6"/>
      <c r="C102" s="80" t="s">
        <v>473</v>
      </c>
      <c r="D102" s="68" t="s">
        <v>307</v>
      </c>
      <c r="E102" s="69" t="s">
        <v>246</v>
      </c>
      <c r="F102" s="70" t="s">
        <v>329</v>
      </c>
      <c r="G102" s="59"/>
      <c r="H102" s="59"/>
      <c r="I102" s="58" t="s">
        <v>522</v>
      </c>
      <c r="J102" s="58"/>
      <c r="K102" s="74">
        <v>38716</v>
      </c>
      <c r="L102" s="58"/>
      <c r="M102" s="73" t="s">
        <v>144</v>
      </c>
      <c r="N102" s="72"/>
      <c r="O102" s="81" t="s">
        <v>142</v>
      </c>
      <c r="P102" s="58"/>
      <c r="Q102" s="60" t="s">
        <v>521</v>
      </c>
      <c r="R102" s="58"/>
      <c r="S102" s="74">
        <v>39083</v>
      </c>
      <c r="T102" s="59"/>
      <c r="U102" s="59"/>
      <c r="V102" s="149">
        <v>1560.9</v>
      </c>
      <c r="W102" s="149">
        <v>1560.9</v>
      </c>
      <c r="X102" s="149">
        <v>1853.1</v>
      </c>
      <c r="Y102" s="150"/>
      <c r="Z102" s="150"/>
      <c r="AA102" s="150"/>
      <c r="AB102" s="149"/>
      <c r="AC102" s="37"/>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ht="165.75">
      <c r="A103" s="1"/>
      <c r="B103" s="6"/>
      <c r="C103" s="80" t="s">
        <v>474</v>
      </c>
      <c r="D103" s="68" t="s">
        <v>308</v>
      </c>
      <c r="E103" s="69" t="s">
        <v>241</v>
      </c>
      <c r="F103" s="58" t="s">
        <v>524</v>
      </c>
      <c r="G103" s="59"/>
      <c r="H103" s="59"/>
      <c r="I103" s="58" t="s">
        <v>523</v>
      </c>
      <c r="J103" s="58"/>
      <c r="K103" s="74">
        <v>36365</v>
      </c>
      <c r="L103" s="58"/>
      <c r="M103" s="73" t="s">
        <v>55</v>
      </c>
      <c r="N103" s="72" t="s">
        <v>56</v>
      </c>
      <c r="O103" s="81" t="s">
        <v>57</v>
      </c>
      <c r="P103" s="58"/>
      <c r="Q103" s="60" t="s">
        <v>521</v>
      </c>
      <c r="R103" s="58"/>
      <c r="S103" s="74">
        <v>39083</v>
      </c>
      <c r="T103" s="59"/>
      <c r="U103" s="59"/>
      <c r="V103" s="149">
        <v>139</v>
      </c>
      <c r="W103" s="149">
        <v>139</v>
      </c>
      <c r="X103" s="149">
        <v>161.2</v>
      </c>
      <c r="Y103" s="150">
        <v>153.2</v>
      </c>
      <c r="Z103" s="150">
        <v>170.8</v>
      </c>
      <c r="AA103" s="150">
        <f>+Z103*1.115</f>
        <v>190.442</v>
      </c>
      <c r="AB103" s="149"/>
      <c r="AC103" s="37"/>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ht="306">
      <c r="A104" s="1"/>
      <c r="B104" s="6"/>
      <c r="C104" s="80" t="s">
        <v>475</v>
      </c>
      <c r="D104" s="68" t="s">
        <v>303</v>
      </c>
      <c r="E104" s="69" t="s">
        <v>242</v>
      </c>
      <c r="F104" s="58" t="s">
        <v>524</v>
      </c>
      <c r="G104" s="59"/>
      <c r="H104" s="59"/>
      <c r="I104" s="58" t="s">
        <v>520</v>
      </c>
      <c r="J104" s="58"/>
      <c r="K104" s="74">
        <v>38350</v>
      </c>
      <c r="L104" s="58"/>
      <c r="M104" s="73" t="s">
        <v>419</v>
      </c>
      <c r="N104" s="72" t="s">
        <v>421</v>
      </c>
      <c r="O104" s="81" t="s">
        <v>420</v>
      </c>
      <c r="P104" s="58"/>
      <c r="Q104" s="60" t="s">
        <v>521</v>
      </c>
      <c r="R104" s="58"/>
      <c r="S104" s="74">
        <v>39083</v>
      </c>
      <c r="T104" s="59"/>
      <c r="U104" s="59"/>
      <c r="V104" s="149">
        <v>2.5</v>
      </c>
      <c r="W104" s="149">
        <v>2.5</v>
      </c>
      <c r="X104" s="149">
        <v>2.7</v>
      </c>
      <c r="Y104" s="150">
        <v>3.4</v>
      </c>
      <c r="Z104" s="150">
        <f>+Y104*1.105</f>
        <v>3.7569999999999997</v>
      </c>
      <c r="AA104" s="150">
        <f>+Z104*1.115</f>
        <v>4.189055</v>
      </c>
      <c r="AB104" s="149"/>
      <c r="AC104" s="37"/>
      <c r="AD104" s="1"/>
      <c r="AE104" s="1"/>
      <c r="AF104" s="1"/>
      <c r="AG104" s="1"/>
      <c r="AH104" s="1"/>
      <c r="AI104" s="1"/>
      <c r="AJ104" s="1"/>
      <c r="AK104" s="1"/>
      <c r="AL104" s="1"/>
      <c r="AM104" s="1"/>
      <c r="AN104" s="1"/>
      <c r="AO104" s="1"/>
      <c r="AP104" s="1"/>
      <c r="AQ104" s="1"/>
      <c r="AR104" s="1"/>
      <c r="AS104" s="1"/>
      <c r="AT104" s="1"/>
      <c r="AU104" s="1"/>
      <c r="AV104" s="1"/>
      <c r="AW104" s="1"/>
      <c r="AX104" s="1"/>
      <c r="AY104" s="1"/>
    </row>
    <row r="105" spans="1:51" ht="160.5" customHeight="1">
      <c r="A105" s="1"/>
      <c r="B105" s="6"/>
      <c r="C105" s="80" t="s">
        <v>476</v>
      </c>
      <c r="D105" s="68" t="s">
        <v>0</v>
      </c>
      <c r="E105" s="69" t="s">
        <v>240</v>
      </c>
      <c r="F105" s="58" t="s">
        <v>524</v>
      </c>
      <c r="G105" s="59"/>
      <c r="H105" s="59"/>
      <c r="I105" s="58" t="s">
        <v>530</v>
      </c>
      <c r="J105" s="58"/>
      <c r="K105" s="74">
        <v>37255</v>
      </c>
      <c r="L105" s="58"/>
      <c r="M105" s="73" t="s">
        <v>144</v>
      </c>
      <c r="N105" s="72"/>
      <c r="O105" s="81" t="s">
        <v>142</v>
      </c>
      <c r="P105" s="58"/>
      <c r="Q105" s="60" t="s">
        <v>521</v>
      </c>
      <c r="R105" s="58"/>
      <c r="S105" s="74">
        <v>39083</v>
      </c>
      <c r="T105" s="59"/>
      <c r="U105" s="59"/>
      <c r="V105" s="149">
        <v>10.4</v>
      </c>
      <c r="W105" s="149">
        <v>10.4</v>
      </c>
      <c r="X105" s="149">
        <v>14.9</v>
      </c>
      <c r="Y105" s="150">
        <v>7.9</v>
      </c>
      <c r="Z105" s="150">
        <f>+Y105*1.105</f>
        <v>8.7295</v>
      </c>
      <c r="AA105" s="150">
        <f>+Z105*1.115</f>
        <v>9.733392499999999</v>
      </c>
      <c r="AB105" s="149"/>
      <c r="AC105" s="37"/>
      <c r="AD105" s="1"/>
      <c r="AE105" s="1"/>
      <c r="AF105" s="1"/>
      <c r="AG105" s="1"/>
      <c r="AH105" s="1"/>
      <c r="AI105" s="1"/>
      <c r="AJ105" s="1"/>
      <c r="AK105" s="1"/>
      <c r="AL105" s="1"/>
      <c r="AM105" s="1"/>
      <c r="AN105" s="1"/>
      <c r="AO105" s="1"/>
      <c r="AP105" s="1"/>
      <c r="AQ105" s="1"/>
      <c r="AR105" s="1"/>
      <c r="AS105" s="1"/>
      <c r="AT105" s="1"/>
      <c r="AU105" s="1"/>
      <c r="AV105" s="1"/>
      <c r="AW105" s="1"/>
      <c r="AX105" s="1"/>
      <c r="AY105" s="1"/>
    </row>
    <row r="106" spans="1:51" ht="89.25">
      <c r="A106" s="1"/>
      <c r="B106" s="6"/>
      <c r="C106" s="80" t="s">
        <v>477</v>
      </c>
      <c r="D106" s="68" t="s">
        <v>309</v>
      </c>
      <c r="E106" s="69" t="s">
        <v>247</v>
      </c>
      <c r="F106" s="58" t="s">
        <v>516</v>
      </c>
      <c r="G106" s="59"/>
      <c r="H106" s="59"/>
      <c r="I106" s="58" t="s">
        <v>437</v>
      </c>
      <c r="J106" s="58"/>
      <c r="K106" s="74">
        <v>38718</v>
      </c>
      <c r="L106" s="58"/>
      <c r="M106" s="73" t="s">
        <v>144</v>
      </c>
      <c r="N106" s="72"/>
      <c r="O106" s="81" t="s">
        <v>142</v>
      </c>
      <c r="P106" s="58"/>
      <c r="Q106" s="60" t="s">
        <v>1</v>
      </c>
      <c r="R106" s="58"/>
      <c r="S106" s="74">
        <v>39163</v>
      </c>
      <c r="T106" s="59"/>
      <c r="U106" s="59"/>
      <c r="V106" s="149">
        <v>1404.3</v>
      </c>
      <c r="W106" s="149">
        <v>1404.3</v>
      </c>
      <c r="X106" s="149">
        <v>2350.2</v>
      </c>
      <c r="Y106" s="150">
        <v>1930.7</v>
      </c>
      <c r="Z106" s="150">
        <v>2154.2</v>
      </c>
      <c r="AA106" s="150">
        <v>2380.3</v>
      </c>
      <c r="AB106" s="149"/>
      <c r="AC106" s="37"/>
      <c r="AD106" s="1"/>
      <c r="AE106" s="1"/>
      <c r="AF106" s="1"/>
      <c r="AG106" s="1"/>
      <c r="AH106" s="1"/>
      <c r="AI106" s="1"/>
      <c r="AJ106" s="1"/>
      <c r="AK106" s="1"/>
      <c r="AL106" s="1"/>
      <c r="AM106" s="1"/>
      <c r="AN106" s="1"/>
      <c r="AO106" s="1"/>
      <c r="AP106" s="1"/>
      <c r="AQ106" s="1"/>
      <c r="AR106" s="1"/>
      <c r="AS106" s="1"/>
      <c r="AT106" s="1"/>
      <c r="AU106" s="1"/>
      <c r="AV106" s="1"/>
      <c r="AW106" s="1"/>
      <c r="AX106" s="1"/>
      <c r="AY106" s="1"/>
    </row>
    <row r="107" spans="1:51" ht="150.75" customHeight="1">
      <c r="A107" s="1"/>
      <c r="B107" s="6"/>
      <c r="C107" s="80" t="s">
        <v>478</v>
      </c>
      <c r="D107" s="68" t="s">
        <v>111</v>
      </c>
      <c r="E107" s="69" t="s">
        <v>243</v>
      </c>
      <c r="F107" s="58" t="s">
        <v>460</v>
      </c>
      <c r="G107" s="59"/>
      <c r="H107" s="59"/>
      <c r="I107" s="58" t="s">
        <v>520</v>
      </c>
      <c r="J107" s="58"/>
      <c r="K107" s="74">
        <v>38350</v>
      </c>
      <c r="L107" s="58"/>
      <c r="M107" s="58" t="s">
        <v>416</v>
      </c>
      <c r="N107" s="58" t="s">
        <v>417</v>
      </c>
      <c r="O107" s="58" t="s">
        <v>418</v>
      </c>
      <c r="P107" s="58"/>
      <c r="Q107" s="60" t="s">
        <v>521</v>
      </c>
      <c r="R107" s="58"/>
      <c r="S107" s="74">
        <v>39083</v>
      </c>
      <c r="T107" s="59"/>
      <c r="U107" s="59"/>
      <c r="V107" s="149">
        <v>2299.2</v>
      </c>
      <c r="W107" s="149">
        <v>2299.2</v>
      </c>
      <c r="X107" s="149">
        <f>+X108+X109</f>
        <v>21181</v>
      </c>
      <c r="Y107" s="150">
        <f>+Y108+Y109</f>
        <v>6489.6</v>
      </c>
      <c r="Z107" s="150">
        <f>+Z108+Z109</f>
        <v>7235.9</v>
      </c>
      <c r="AA107" s="150">
        <v>8025.7</v>
      </c>
      <c r="AB107" s="149"/>
      <c r="AC107" s="37"/>
      <c r="AD107" s="1"/>
      <c r="AE107" s="1"/>
      <c r="AF107" s="1"/>
      <c r="AG107" s="1"/>
      <c r="AH107" s="1"/>
      <c r="AI107" s="1"/>
      <c r="AJ107" s="1"/>
      <c r="AK107" s="1"/>
      <c r="AL107" s="1"/>
      <c r="AM107" s="1"/>
      <c r="AN107" s="1"/>
      <c r="AO107" s="1"/>
      <c r="AP107" s="1"/>
      <c r="AQ107" s="1"/>
      <c r="AR107" s="1"/>
      <c r="AS107" s="1"/>
      <c r="AT107" s="1"/>
      <c r="AU107" s="1"/>
      <c r="AV107" s="1"/>
      <c r="AW107" s="1"/>
      <c r="AX107" s="1"/>
      <c r="AY107" s="1"/>
    </row>
    <row r="108" spans="1:51" ht="12.75">
      <c r="A108" s="1"/>
      <c r="B108" s="6"/>
      <c r="C108" s="80"/>
      <c r="D108" s="68"/>
      <c r="E108" s="69"/>
      <c r="F108" s="58" t="s">
        <v>519</v>
      </c>
      <c r="G108" s="59"/>
      <c r="H108" s="59"/>
      <c r="I108" s="58"/>
      <c r="J108" s="58"/>
      <c r="K108" s="74"/>
      <c r="L108" s="58"/>
      <c r="M108" s="58"/>
      <c r="N108" s="58"/>
      <c r="O108" s="58"/>
      <c r="P108" s="58"/>
      <c r="Q108" s="60"/>
      <c r="R108" s="58"/>
      <c r="S108" s="74"/>
      <c r="T108" s="59"/>
      <c r="U108" s="59"/>
      <c r="V108" s="149"/>
      <c r="W108" s="149"/>
      <c r="X108" s="149">
        <v>7726</v>
      </c>
      <c r="Y108" s="150">
        <v>1737.6</v>
      </c>
      <c r="Z108" s="150">
        <v>1937.4</v>
      </c>
      <c r="AA108" s="150">
        <v>2140.9</v>
      </c>
      <c r="AB108" s="149"/>
      <c r="AC108" s="37"/>
      <c r="AD108" s="1"/>
      <c r="AE108" s="1"/>
      <c r="AF108" s="1"/>
      <c r="AG108" s="1"/>
      <c r="AH108" s="1"/>
      <c r="AI108" s="1"/>
      <c r="AJ108" s="1"/>
      <c r="AK108" s="1"/>
      <c r="AL108" s="1"/>
      <c r="AM108" s="1"/>
      <c r="AN108" s="1"/>
      <c r="AO108" s="1"/>
      <c r="AP108" s="1"/>
      <c r="AQ108" s="1"/>
      <c r="AR108" s="1"/>
      <c r="AS108" s="1"/>
      <c r="AT108" s="1"/>
      <c r="AU108" s="1"/>
      <c r="AV108" s="1"/>
      <c r="AW108" s="1"/>
      <c r="AX108" s="1"/>
      <c r="AY108" s="1"/>
    </row>
    <row r="109" spans="1:51" ht="12.75">
      <c r="A109" s="1"/>
      <c r="B109" s="6"/>
      <c r="C109" s="80"/>
      <c r="D109" s="68"/>
      <c r="E109" s="69"/>
      <c r="F109" s="58" t="s">
        <v>465</v>
      </c>
      <c r="G109" s="59"/>
      <c r="H109" s="59"/>
      <c r="I109" s="58"/>
      <c r="J109" s="58"/>
      <c r="K109" s="74"/>
      <c r="L109" s="58"/>
      <c r="M109" s="58"/>
      <c r="N109" s="58"/>
      <c r="O109" s="58"/>
      <c r="P109" s="58"/>
      <c r="Q109" s="60"/>
      <c r="R109" s="58"/>
      <c r="S109" s="74"/>
      <c r="T109" s="59"/>
      <c r="U109" s="59"/>
      <c r="V109" s="149"/>
      <c r="W109" s="149">
        <v>2299.2</v>
      </c>
      <c r="X109" s="149">
        <v>13455</v>
      </c>
      <c r="Y109" s="150">
        <v>4752</v>
      </c>
      <c r="Z109" s="150">
        <v>5298.5</v>
      </c>
      <c r="AA109" s="150">
        <v>5884.8</v>
      </c>
      <c r="AB109" s="149"/>
      <c r="AC109" s="37"/>
      <c r="AD109" s="1"/>
      <c r="AE109" s="1"/>
      <c r="AF109" s="1"/>
      <c r="AG109" s="1"/>
      <c r="AH109" s="1"/>
      <c r="AI109" s="1"/>
      <c r="AJ109" s="1"/>
      <c r="AK109" s="1"/>
      <c r="AL109" s="1"/>
      <c r="AM109" s="1"/>
      <c r="AN109" s="1"/>
      <c r="AO109" s="1"/>
      <c r="AP109" s="1"/>
      <c r="AQ109" s="1"/>
      <c r="AR109" s="1"/>
      <c r="AS109" s="1"/>
      <c r="AT109" s="1"/>
      <c r="AU109" s="1"/>
      <c r="AV109" s="1"/>
      <c r="AW109" s="1"/>
      <c r="AX109" s="1"/>
      <c r="AY109" s="1"/>
    </row>
    <row r="110" spans="1:51" ht="111" customHeight="1">
      <c r="A110" s="1"/>
      <c r="B110" s="6"/>
      <c r="C110" s="62" t="s">
        <v>227</v>
      </c>
      <c r="D110" s="63" t="s">
        <v>332</v>
      </c>
      <c r="E110" s="64" t="s">
        <v>333</v>
      </c>
      <c r="F110" s="65" t="s">
        <v>252</v>
      </c>
      <c r="G110" s="66"/>
      <c r="H110" s="66"/>
      <c r="I110" s="65"/>
      <c r="J110" s="65"/>
      <c r="K110" s="65"/>
      <c r="L110" s="65"/>
      <c r="M110" s="65"/>
      <c r="N110" s="65"/>
      <c r="O110" s="65"/>
      <c r="P110" s="65"/>
      <c r="Q110" s="67"/>
      <c r="R110" s="65"/>
      <c r="S110" s="65"/>
      <c r="T110" s="66"/>
      <c r="U110" s="66"/>
      <c r="V110" s="147">
        <f aca="true" t="shared" si="16" ref="V110:AA110">V111+V112+V113</f>
        <v>8667.4</v>
      </c>
      <c r="W110" s="147">
        <f t="shared" si="16"/>
        <v>8667.4</v>
      </c>
      <c r="X110" s="147">
        <f>X111+X112+X113</f>
        <v>7394.299999999999</v>
      </c>
      <c r="Y110" s="148">
        <f t="shared" si="16"/>
        <v>1817</v>
      </c>
      <c r="Z110" s="148">
        <f t="shared" si="16"/>
        <v>2024.4605</v>
      </c>
      <c r="AA110" s="148">
        <f t="shared" si="16"/>
        <v>2238.6344575</v>
      </c>
      <c r="AB110" s="149"/>
      <c r="AC110" s="37"/>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ht="38.25">
      <c r="A111" s="1"/>
      <c r="B111" s="1"/>
      <c r="C111" s="80" t="s">
        <v>479</v>
      </c>
      <c r="D111" s="68" t="s">
        <v>180</v>
      </c>
      <c r="E111" s="69" t="s">
        <v>248</v>
      </c>
      <c r="F111" s="58" t="s">
        <v>192</v>
      </c>
      <c r="G111" s="59"/>
      <c r="H111" s="59"/>
      <c r="I111" s="58" t="s">
        <v>6</v>
      </c>
      <c r="J111" s="58"/>
      <c r="K111" s="74">
        <v>35539</v>
      </c>
      <c r="L111" s="58"/>
      <c r="M111" s="58" t="s">
        <v>7</v>
      </c>
      <c r="N111" s="58"/>
      <c r="O111" s="74">
        <v>39083</v>
      </c>
      <c r="P111" s="58"/>
      <c r="Q111" s="60"/>
      <c r="R111" s="58"/>
      <c r="S111" s="58"/>
      <c r="T111" s="59"/>
      <c r="U111" s="59"/>
      <c r="V111" s="149">
        <v>20</v>
      </c>
      <c r="W111" s="149">
        <v>20</v>
      </c>
      <c r="X111" s="149"/>
      <c r="Y111" s="150"/>
      <c r="Z111" s="150"/>
      <c r="AA111" s="150"/>
      <c r="AB111" s="149"/>
      <c r="AC111" s="40"/>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51" s="22" customFormat="1" ht="89.25">
      <c r="A112" s="20"/>
      <c r="B112" s="21"/>
      <c r="C112" s="80" t="s">
        <v>480</v>
      </c>
      <c r="D112" s="84" t="s">
        <v>525</v>
      </c>
      <c r="E112" s="85" t="s">
        <v>249</v>
      </c>
      <c r="F112" s="86" t="s">
        <v>524</v>
      </c>
      <c r="G112" s="87"/>
      <c r="H112" s="87"/>
      <c r="I112" s="58" t="s">
        <v>527</v>
      </c>
      <c r="J112" s="58"/>
      <c r="K112" s="74" t="s">
        <v>528</v>
      </c>
      <c r="L112" s="88"/>
      <c r="M112" s="86" t="s">
        <v>529</v>
      </c>
      <c r="N112" s="86"/>
      <c r="O112" s="89">
        <v>35783</v>
      </c>
      <c r="P112" s="88"/>
      <c r="Q112" s="60" t="s">
        <v>526</v>
      </c>
      <c r="R112" s="58"/>
      <c r="S112" s="74">
        <v>39448</v>
      </c>
      <c r="T112" s="87"/>
      <c r="U112" s="87"/>
      <c r="V112" s="155">
        <v>126.4</v>
      </c>
      <c r="W112" s="155">
        <v>126.4</v>
      </c>
      <c r="X112" s="155">
        <v>152.9</v>
      </c>
      <c r="Y112" s="156">
        <v>150.1</v>
      </c>
      <c r="Z112" s="150">
        <f>+Y112*1.105</f>
        <v>165.8605</v>
      </c>
      <c r="AA112" s="150">
        <f>+Z112*1.115</f>
        <v>184.9344575</v>
      </c>
      <c r="AB112" s="149"/>
      <c r="AC112" s="39"/>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row>
    <row r="113" spans="1:51" s="22" customFormat="1" ht="344.25">
      <c r="A113" s="20"/>
      <c r="B113" s="21"/>
      <c r="C113" s="80" t="s">
        <v>481</v>
      </c>
      <c r="D113" s="84" t="s">
        <v>250</v>
      </c>
      <c r="E113" s="85" t="s">
        <v>251</v>
      </c>
      <c r="F113" s="86" t="s">
        <v>519</v>
      </c>
      <c r="G113" s="87"/>
      <c r="H113" s="87"/>
      <c r="I113" s="58" t="s">
        <v>277</v>
      </c>
      <c r="J113" s="58"/>
      <c r="K113" s="74"/>
      <c r="L113" s="88"/>
      <c r="M113" s="58" t="s">
        <v>278</v>
      </c>
      <c r="N113" s="86"/>
      <c r="O113" s="89"/>
      <c r="P113" s="88"/>
      <c r="Q113" s="60" t="s">
        <v>220</v>
      </c>
      <c r="R113" s="58"/>
      <c r="S113" s="74"/>
      <c r="T113" s="87"/>
      <c r="U113" s="87"/>
      <c r="V113" s="155">
        <v>8521</v>
      </c>
      <c r="W113" s="155">
        <v>8521</v>
      </c>
      <c r="X113" s="155">
        <v>7241.4</v>
      </c>
      <c r="Y113" s="156">
        <v>1666.9</v>
      </c>
      <c r="Z113" s="156">
        <v>1858.6</v>
      </c>
      <c r="AA113" s="156">
        <v>2053.7</v>
      </c>
      <c r="AB113" s="149"/>
      <c r="AC113" s="39"/>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row>
    <row r="114" spans="1:51" ht="25.5">
      <c r="A114" s="1"/>
      <c r="B114" s="6"/>
      <c r="C114" s="90"/>
      <c r="D114" s="91" t="s">
        <v>414</v>
      </c>
      <c r="E114" s="92"/>
      <c r="F114" s="93"/>
      <c r="G114" s="94"/>
      <c r="H114" s="94"/>
      <c r="I114" s="93"/>
      <c r="J114" s="93"/>
      <c r="K114" s="95"/>
      <c r="L114" s="93"/>
      <c r="M114" s="93"/>
      <c r="N114" s="93"/>
      <c r="O114" s="93"/>
      <c r="P114" s="93"/>
      <c r="Q114" s="96"/>
      <c r="R114" s="93"/>
      <c r="S114" s="93"/>
      <c r="T114" s="94"/>
      <c r="U114" s="94"/>
      <c r="V114" s="157">
        <f aca="true" t="shared" si="17" ref="V114:AA114">V13+V98+V110</f>
        <v>219802.30000000002</v>
      </c>
      <c r="W114" s="157">
        <f t="shared" si="17"/>
        <v>218297</v>
      </c>
      <c r="X114" s="157">
        <f t="shared" si="17"/>
        <v>257756.99999999997</v>
      </c>
      <c r="Y114" s="158">
        <f>Y13+Y98+Y110</f>
        <v>241474.30000000002</v>
      </c>
      <c r="Z114" s="158">
        <f t="shared" si="17"/>
        <v>266189.50649999996</v>
      </c>
      <c r="AA114" s="158">
        <f t="shared" si="17"/>
        <v>286819.2989050001</v>
      </c>
      <c r="AB114" s="149"/>
      <c r="AC114" s="37"/>
      <c r="AD114" s="1"/>
      <c r="AE114" s="1"/>
      <c r="AF114" s="1"/>
      <c r="AG114" s="1"/>
      <c r="AH114" s="1"/>
      <c r="AI114" s="1"/>
      <c r="AJ114" s="1"/>
      <c r="AK114" s="1"/>
      <c r="AL114" s="1"/>
      <c r="AM114" s="1"/>
      <c r="AN114" s="1"/>
      <c r="AO114" s="1"/>
      <c r="AP114" s="1"/>
      <c r="AQ114" s="1"/>
      <c r="AR114" s="1"/>
      <c r="AS114" s="1"/>
      <c r="AT114" s="1"/>
      <c r="AU114" s="1"/>
      <c r="AV114" s="1"/>
      <c r="AW114" s="1"/>
      <c r="AX114" s="1"/>
      <c r="AY114" s="1"/>
    </row>
    <row r="115" spans="1:51" ht="25.5">
      <c r="A115" s="1"/>
      <c r="B115" s="1"/>
      <c r="C115" s="97"/>
      <c r="D115" s="98" t="s">
        <v>158</v>
      </c>
      <c r="E115" s="99"/>
      <c r="F115" s="93"/>
      <c r="G115" s="94"/>
      <c r="H115" s="94"/>
      <c r="I115" s="93"/>
      <c r="J115" s="93"/>
      <c r="K115" s="95"/>
      <c r="L115" s="93"/>
      <c r="M115" s="93"/>
      <c r="N115" s="93"/>
      <c r="O115" s="95"/>
      <c r="P115" s="93"/>
      <c r="Q115" s="96"/>
      <c r="R115" s="93"/>
      <c r="S115" s="93"/>
      <c r="T115" s="94"/>
      <c r="U115" s="94"/>
      <c r="V115" s="158">
        <f aca="true" t="shared" si="18" ref="V115:AA115">V116+V117+V118+V119+V120+V121+V122+V123+V124+V125+V128+V129+V130+V131+V132+V133+V134+V137+V140+V141+V142+V143+V146+V151+V152+V153</f>
        <v>162224.30000000002</v>
      </c>
      <c r="W115" s="158">
        <f t="shared" si="18"/>
        <v>161890.6</v>
      </c>
      <c r="X115" s="158">
        <f t="shared" si="18"/>
        <v>114693.2</v>
      </c>
      <c r="Y115" s="158">
        <f t="shared" si="18"/>
        <v>88184.1</v>
      </c>
      <c r="Z115" s="158">
        <f t="shared" si="18"/>
        <v>96503.823</v>
      </c>
      <c r="AA115" s="158">
        <f t="shared" si="18"/>
        <v>109100.36141</v>
      </c>
      <c r="AB115" s="149"/>
      <c r="AC115" s="40"/>
      <c r="AD115" s="1"/>
      <c r="AE115" s="1"/>
      <c r="AF115" s="1"/>
      <c r="AG115" s="1"/>
      <c r="AH115" s="1"/>
      <c r="AI115" s="1"/>
      <c r="AJ115" s="1"/>
      <c r="AK115" s="1"/>
      <c r="AL115" s="1"/>
      <c r="AM115" s="1"/>
      <c r="AN115" s="1"/>
      <c r="AO115" s="1"/>
      <c r="AP115" s="1"/>
      <c r="AQ115" s="1"/>
      <c r="AR115" s="1"/>
      <c r="AS115" s="1"/>
      <c r="AT115" s="1"/>
      <c r="AU115" s="1"/>
      <c r="AV115" s="1"/>
      <c r="AW115" s="1"/>
      <c r="AX115" s="1"/>
      <c r="AY115" s="1"/>
    </row>
    <row r="116" spans="1:51" ht="255">
      <c r="A116" s="1"/>
      <c r="B116" s="1"/>
      <c r="C116" s="100">
        <v>1</v>
      </c>
      <c r="D116" s="68" t="s">
        <v>482</v>
      </c>
      <c r="E116" s="69"/>
      <c r="F116" s="58" t="s">
        <v>189</v>
      </c>
      <c r="G116" s="59"/>
      <c r="H116" s="59"/>
      <c r="I116" s="71" t="s">
        <v>38</v>
      </c>
      <c r="J116" s="72" t="s">
        <v>39</v>
      </c>
      <c r="K116" s="72" t="s">
        <v>40</v>
      </c>
      <c r="L116" s="58"/>
      <c r="M116" s="58" t="s">
        <v>41</v>
      </c>
      <c r="N116" s="58" t="s">
        <v>39</v>
      </c>
      <c r="O116" s="74">
        <v>39339</v>
      </c>
      <c r="P116" s="58"/>
      <c r="Q116" s="60" t="s">
        <v>42</v>
      </c>
      <c r="R116" s="58"/>
      <c r="S116" s="74"/>
      <c r="T116" s="59"/>
      <c r="U116" s="59"/>
      <c r="V116" s="149">
        <v>100</v>
      </c>
      <c r="W116" s="149">
        <v>24.7</v>
      </c>
      <c r="X116" s="155">
        <v>30</v>
      </c>
      <c r="Y116" s="150">
        <v>50</v>
      </c>
      <c r="Z116" s="150">
        <v>55</v>
      </c>
      <c r="AA116" s="150">
        <v>100</v>
      </c>
      <c r="AB116" s="149"/>
      <c r="AC116" s="40"/>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51" ht="51">
      <c r="A117" s="1"/>
      <c r="B117" s="1"/>
      <c r="C117" s="100">
        <v>2</v>
      </c>
      <c r="D117" s="68" t="s">
        <v>511</v>
      </c>
      <c r="E117" s="69"/>
      <c r="F117" s="58" t="s">
        <v>512</v>
      </c>
      <c r="G117" s="59"/>
      <c r="H117" s="59"/>
      <c r="I117" s="58" t="s">
        <v>8</v>
      </c>
      <c r="J117" s="58"/>
      <c r="K117" s="74">
        <v>37240</v>
      </c>
      <c r="L117" s="58"/>
      <c r="M117" s="58" t="s">
        <v>9</v>
      </c>
      <c r="N117" s="58"/>
      <c r="O117" s="74">
        <v>37771</v>
      </c>
      <c r="P117" s="58"/>
      <c r="Q117" s="60"/>
      <c r="R117" s="58"/>
      <c r="S117" s="58"/>
      <c r="T117" s="59"/>
      <c r="U117" s="59"/>
      <c r="V117" s="149">
        <v>163.4</v>
      </c>
      <c r="W117" s="149">
        <v>163.4</v>
      </c>
      <c r="X117" s="149">
        <v>152.2</v>
      </c>
      <c r="Y117" s="150">
        <v>150</v>
      </c>
      <c r="Z117" s="150">
        <v>167.3</v>
      </c>
      <c r="AA117" s="150">
        <v>192.3</v>
      </c>
      <c r="AB117" s="149"/>
      <c r="AC117" s="40"/>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ht="331.5">
      <c r="A118" s="1"/>
      <c r="B118" s="1"/>
      <c r="C118" s="100">
        <v>3</v>
      </c>
      <c r="D118" s="101" t="s">
        <v>510</v>
      </c>
      <c r="E118" s="69"/>
      <c r="F118" s="58" t="s">
        <v>513</v>
      </c>
      <c r="G118" s="59"/>
      <c r="H118" s="59"/>
      <c r="I118" s="58" t="s">
        <v>26</v>
      </c>
      <c r="J118" s="58" t="s">
        <v>27</v>
      </c>
      <c r="K118" s="74" t="s">
        <v>28</v>
      </c>
      <c r="L118" s="58"/>
      <c r="M118" s="73" t="s">
        <v>29</v>
      </c>
      <c r="N118" s="72" t="s">
        <v>30</v>
      </c>
      <c r="O118" s="81" t="s">
        <v>31</v>
      </c>
      <c r="P118" s="58"/>
      <c r="Q118" s="60" t="s">
        <v>521</v>
      </c>
      <c r="R118" s="58"/>
      <c r="S118" s="74">
        <v>39083</v>
      </c>
      <c r="T118" s="59"/>
      <c r="U118" s="59"/>
      <c r="V118" s="149">
        <v>56984.5</v>
      </c>
      <c r="W118" s="149">
        <v>56984.5</v>
      </c>
      <c r="X118" s="149">
        <v>37674.4</v>
      </c>
      <c r="Y118" s="150"/>
      <c r="Z118" s="150"/>
      <c r="AA118" s="150"/>
      <c r="AB118" s="149"/>
      <c r="AC118" s="40"/>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51" ht="76.5">
      <c r="A119" s="1"/>
      <c r="B119" s="1"/>
      <c r="C119" s="100">
        <v>4</v>
      </c>
      <c r="D119" s="68" t="s">
        <v>483</v>
      </c>
      <c r="E119" s="69"/>
      <c r="F119" s="58" t="s">
        <v>428</v>
      </c>
      <c r="G119" s="59"/>
      <c r="H119" s="59"/>
      <c r="I119" s="58" t="s">
        <v>11</v>
      </c>
      <c r="J119" s="58"/>
      <c r="K119" s="74">
        <v>36007</v>
      </c>
      <c r="L119" s="58"/>
      <c r="M119" s="58" t="s">
        <v>12</v>
      </c>
      <c r="N119" s="58"/>
      <c r="O119" s="74">
        <v>38408</v>
      </c>
      <c r="P119" s="58"/>
      <c r="Q119" s="60" t="s">
        <v>10</v>
      </c>
      <c r="R119" s="58"/>
      <c r="S119" s="74">
        <v>38464</v>
      </c>
      <c r="T119" s="59"/>
      <c r="U119" s="59"/>
      <c r="V119" s="149">
        <v>110</v>
      </c>
      <c r="W119" s="149">
        <v>43.5</v>
      </c>
      <c r="X119" s="149">
        <v>551.2</v>
      </c>
      <c r="Y119" s="150">
        <v>2500</v>
      </c>
      <c r="Z119" s="150">
        <v>1400</v>
      </c>
      <c r="AA119" s="150"/>
      <c r="AB119" s="149"/>
      <c r="AC119" s="40"/>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89.25">
      <c r="A120" s="1"/>
      <c r="B120" s="1"/>
      <c r="C120" s="100">
        <v>5</v>
      </c>
      <c r="D120" s="68" t="s">
        <v>429</v>
      </c>
      <c r="E120" s="69"/>
      <c r="F120" s="58" t="s">
        <v>514</v>
      </c>
      <c r="G120" s="59"/>
      <c r="H120" s="59"/>
      <c r="I120" s="58" t="s">
        <v>437</v>
      </c>
      <c r="J120" s="58"/>
      <c r="K120" s="74">
        <v>38718</v>
      </c>
      <c r="L120" s="58"/>
      <c r="M120" s="73" t="s">
        <v>144</v>
      </c>
      <c r="N120" s="72"/>
      <c r="O120" s="81" t="s">
        <v>142</v>
      </c>
      <c r="P120" s="58"/>
      <c r="Q120" s="60" t="s">
        <v>1</v>
      </c>
      <c r="R120" s="58"/>
      <c r="S120" s="74">
        <v>39163</v>
      </c>
      <c r="T120" s="59"/>
      <c r="U120" s="59"/>
      <c r="V120" s="149">
        <v>8.5</v>
      </c>
      <c r="W120" s="149">
        <v>8.5</v>
      </c>
      <c r="X120" s="149">
        <v>12</v>
      </c>
      <c r="Y120" s="150">
        <v>10</v>
      </c>
      <c r="Z120" s="150">
        <v>10.2</v>
      </c>
      <c r="AA120" s="150">
        <v>10.5</v>
      </c>
      <c r="AB120" s="149"/>
      <c r="AC120" s="40"/>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127.5">
      <c r="A121" s="1"/>
      <c r="B121" s="1"/>
      <c r="C121" s="100">
        <v>6</v>
      </c>
      <c r="D121" s="68" t="s">
        <v>484</v>
      </c>
      <c r="E121" s="69"/>
      <c r="F121" s="58" t="s">
        <v>515</v>
      </c>
      <c r="G121" s="59"/>
      <c r="H121" s="59"/>
      <c r="I121" s="58" t="s">
        <v>13</v>
      </c>
      <c r="J121" s="58"/>
      <c r="K121" s="74">
        <v>38813</v>
      </c>
      <c r="L121" s="58"/>
      <c r="M121" s="73" t="s">
        <v>144</v>
      </c>
      <c r="N121" s="72"/>
      <c r="O121" s="81" t="s">
        <v>142</v>
      </c>
      <c r="P121" s="58"/>
      <c r="Q121" s="60" t="s">
        <v>34</v>
      </c>
      <c r="R121" s="58"/>
      <c r="S121" s="74">
        <v>39083</v>
      </c>
      <c r="T121" s="59"/>
      <c r="U121" s="59"/>
      <c r="V121" s="149">
        <v>340</v>
      </c>
      <c r="W121" s="149">
        <v>340</v>
      </c>
      <c r="X121" s="149">
        <v>10</v>
      </c>
      <c r="Y121" s="150"/>
      <c r="Z121" s="150"/>
      <c r="AA121" s="150"/>
      <c r="AB121" s="149"/>
      <c r="AC121" s="40"/>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267.75">
      <c r="A122" s="1"/>
      <c r="B122" s="1"/>
      <c r="C122" s="100">
        <v>7</v>
      </c>
      <c r="D122" s="68" t="s">
        <v>485</v>
      </c>
      <c r="E122" s="69"/>
      <c r="F122" s="58" t="s">
        <v>516</v>
      </c>
      <c r="G122" s="59"/>
      <c r="H122" s="59"/>
      <c r="I122" s="71" t="s">
        <v>95</v>
      </c>
      <c r="J122" s="72" t="s">
        <v>96</v>
      </c>
      <c r="K122" s="72" t="s">
        <v>97</v>
      </c>
      <c r="L122" s="58"/>
      <c r="M122" s="73" t="s">
        <v>144</v>
      </c>
      <c r="N122" s="72"/>
      <c r="O122" s="81" t="s">
        <v>142</v>
      </c>
      <c r="P122" s="58"/>
      <c r="Q122" s="60" t="s">
        <v>1</v>
      </c>
      <c r="R122" s="58"/>
      <c r="S122" s="74">
        <v>39163</v>
      </c>
      <c r="T122" s="59"/>
      <c r="U122" s="59"/>
      <c r="V122" s="149">
        <v>245.3</v>
      </c>
      <c r="W122" s="149">
        <v>202.1</v>
      </c>
      <c r="X122" s="149">
        <v>309.7</v>
      </c>
      <c r="Y122" s="150">
        <v>274.7</v>
      </c>
      <c r="Z122" s="150">
        <v>306.3</v>
      </c>
      <c r="AA122" s="150">
        <v>338.5</v>
      </c>
      <c r="AB122" s="149"/>
      <c r="AC122" s="37"/>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213.75" customHeight="1">
      <c r="A123" s="1"/>
      <c r="B123" s="1"/>
      <c r="C123" s="100">
        <v>8</v>
      </c>
      <c r="D123" s="68" t="s">
        <v>310</v>
      </c>
      <c r="E123" s="69"/>
      <c r="F123" s="58" t="s">
        <v>515</v>
      </c>
      <c r="G123" s="59"/>
      <c r="H123" s="59"/>
      <c r="I123" s="58" t="s">
        <v>437</v>
      </c>
      <c r="J123" s="58"/>
      <c r="K123" s="74">
        <v>38718</v>
      </c>
      <c r="L123" s="58"/>
      <c r="M123" s="58" t="s">
        <v>108</v>
      </c>
      <c r="N123" s="58"/>
      <c r="O123" s="74">
        <v>38278</v>
      </c>
      <c r="P123" s="58"/>
      <c r="Q123" s="60"/>
      <c r="R123" s="58"/>
      <c r="S123" s="58"/>
      <c r="T123" s="59"/>
      <c r="U123" s="59"/>
      <c r="V123" s="149">
        <v>44566.1</v>
      </c>
      <c r="W123" s="149">
        <v>44566.1</v>
      </c>
      <c r="X123" s="149">
        <v>50939.1</v>
      </c>
      <c r="Y123" s="150">
        <v>53047.1</v>
      </c>
      <c r="Z123" s="150">
        <f>+Y123*1.115</f>
        <v>59147.5165</v>
      </c>
      <c r="AA123" s="150">
        <f>+Z123*1.135</f>
        <v>67132.4312275</v>
      </c>
      <c r="AB123" s="149"/>
      <c r="AC123" s="37"/>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ht="89.25">
      <c r="A124" s="1"/>
      <c r="B124" s="1"/>
      <c r="C124" s="100"/>
      <c r="D124" s="68" t="s">
        <v>311</v>
      </c>
      <c r="E124" s="69"/>
      <c r="F124" s="58" t="s">
        <v>184</v>
      </c>
      <c r="G124" s="59"/>
      <c r="H124" s="59"/>
      <c r="I124" s="58" t="s">
        <v>14</v>
      </c>
      <c r="J124" s="58"/>
      <c r="K124" s="74">
        <v>39101</v>
      </c>
      <c r="L124" s="58"/>
      <c r="M124" s="73" t="s">
        <v>33</v>
      </c>
      <c r="N124" s="72"/>
      <c r="O124" s="81" t="s">
        <v>142</v>
      </c>
      <c r="P124" s="58"/>
      <c r="Q124" s="60" t="s">
        <v>521</v>
      </c>
      <c r="R124" s="58"/>
      <c r="S124" s="74">
        <v>39083</v>
      </c>
      <c r="T124" s="59"/>
      <c r="U124" s="59"/>
      <c r="V124" s="149">
        <v>1400</v>
      </c>
      <c r="W124" s="149">
        <v>1400</v>
      </c>
      <c r="X124" s="149">
        <v>400</v>
      </c>
      <c r="Y124" s="150"/>
      <c r="Z124" s="150"/>
      <c r="AA124" s="150"/>
      <c r="AB124" s="149"/>
      <c r="AC124" s="40"/>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140.25">
      <c r="A125" s="1"/>
      <c r="B125" s="1"/>
      <c r="C125" s="100">
        <v>9</v>
      </c>
      <c r="D125" s="68" t="s">
        <v>312</v>
      </c>
      <c r="E125" s="69"/>
      <c r="F125" s="58" t="s">
        <v>513</v>
      </c>
      <c r="G125" s="59"/>
      <c r="H125" s="59"/>
      <c r="I125" s="58" t="s">
        <v>15</v>
      </c>
      <c r="J125" s="58"/>
      <c r="K125" s="74" t="s">
        <v>16</v>
      </c>
      <c r="L125" s="58"/>
      <c r="M125" s="73" t="s">
        <v>109</v>
      </c>
      <c r="N125" s="72"/>
      <c r="O125" s="81">
        <v>39448</v>
      </c>
      <c r="P125" s="58"/>
      <c r="Q125" s="60" t="s">
        <v>521</v>
      </c>
      <c r="R125" s="58"/>
      <c r="S125" s="74">
        <v>39083</v>
      </c>
      <c r="T125" s="59"/>
      <c r="U125" s="59"/>
      <c r="V125" s="155">
        <f aca="true" t="shared" si="19" ref="V125:AA125">+V126+V127</f>
        <v>7602</v>
      </c>
      <c r="W125" s="155">
        <f t="shared" si="19"/>
        <v>7602</v>
      </c>
      <c r="X125" s="155">
        <f t="shared" si="19"/>
        <v>0</v>
      </c>
      <c r="Y125" s="156">
        <f t="shared" si="19"/>
        <v>0</v>
      </c>
      <c r="Z125" s="156">
        <f t="shared" si="19"/>
        <v>0</v>
      </c>
      <c r="AA125" s="156">
        <f t="shared" si="19"/>
        <v>0</v>
      </c>
      <c r="AB125" s="149"/>
      <c r="AC125" s="40"/>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51">
      <c r="A126" s="1"/>
      <c r="B126" s="4"/>
      <c r="C126" s="100">
        <v>10</v>
      </c>
      <c r="D126" s="102" t="s">
        <v>468</v>
      </c>
      <c r="E126" s="69"/>
      <c r="F126" s="58"/>
      <c r="G126" s="59"/>
      <c r="H126" s="59"/>
      <c r="I126" s="58"/>
      <c r="J126" s="58"/>
      <c r="K126" s="74"/>
      <c r="L126" s="58"/>
      <c r="M126" s="58"/>
      <c r="N126" s="58"/>
      <c r="O126" s="74"/>
      <c r="P126" s="58"/>
      <c r="Q126" s="60"/>
      <c r="R126" s="58"/>
      <c r="S126" s="74"/>
      <c r="T126" s="59"/>
      <c r="U126" s="59"/>
      <c r="V126" s="155">
        <v>7600</v>
      </c>
      <c r="W126" s="155">
        <v>7600</v>
      </c>
      <c r="X126" s="155"/>
      <c r="Y126" s="156"/>
      <c r="Z126" s="156"/>
      <c r="AA126" s="156"/>
      <c r="AB126" s="149"/>
      <c r="AC126" s="37"/>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ht="153">
      <c r="A127" s="1"/>
      <c r="B127" s="4"/>
      <c r="C127" s="100">
        <v>11</v>
      </c>
      <c r="D127" s="103" t="s">
        <v>344</v>
      </c>
      <c r="E127" s="69"/>
      <c r="F127" s="58"/>
      <c r="G127" s="59"/>
      <c r="H127" s="59"/>
      <c r="I127" s="71" t="s">
        <v>45</v>
      </c>
      <c r="J127" s="72" t="s">
        <v>46</v>
      </c>
      <c r="K127" s="72" t="s">
        <v>47</v>
      </c>
      <c r="L127" s="58"/>
      <c r="M127" s="58" t="s">
        <v>43</v>
      </c>
      <c r="N127" s="58" t="s">
        <v>422</v>
      </c>
      <c r="O127" s="74" t="s">
        <v>44</v>
      </c>
      <c r="P127" s="58"/>
      <c r="Q127" s="60"/>
      <c r="R127" s="58"/>
      <c r="S127" s="74"/>
      <c r="T127" s="59"/>
      <c r="U127" s="59"/>
      <c r="V127" s="155">
        <v>2</v>
      </c>
      <c r="W127" s="155">
        <v>2</v>
      </c>
      <c r="X127" s="155"/>
      <c r="Y127" s="156"/>
      <c r="Z127" s="156"/>
      <c r="AA127" s="150"/>
      <c r="AB127" s="149"/>
      <c r="AC127" s="37"/>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318.75">
      <c r="A128" s="1"/>
      <c r="B128" s="4"/>
      <c r="C128" s="100">
        <v>1</v>
      </c>
      <c r="D128" s="68" t="s">
        <v>113</v>
      </c>
      <c r="E128" s="69"/>
      <c r="F128" s="58" t="s">
        <v>517</v>
      </c>
      <c r="G128" s="59"/>
      <c r="H128" s="59"/>
      <c r="I128" s="71" t="s">
        <v>17</v>
      </c>
      <c r="J128" s="72" t="s">
        <v>18</v>
      </c>
      <c r="K128" s="72" t="s">
        <v>19</v>
      </c>
      <c r="L128" s="58"/>
      <c r="M128" s="73" t="s">
        <v>23</v>
      </c>
      <c r="N128" s="72" t="s">
        <v>24</v>
      </c>
      <c r="O128" s="81" t="s">
        <v>25</v>
      </c>
      <c r="P128" s="58"/>
      <c r="Q128" s="60" t="s">
        <v>215</v>
      </c>
      <c r="R128" s="58"/>
      <c r="S128" s="74" t="s">
        <v>216</v>
      </c>
      <c r="T128" s="59"/>
      <c r="U128" s="59"/>
      <c r="V128" s="149">
        <v>9038.4</v>
      </c>
      <c r="W128" s="149">
        <v>8895.8</v>
      </c>
      <c r="X128" s="149">
        <f>4891.7+120.8</f>
        <v>5012.5</v>
      </c>
      <c r="Y128" s="150">
        <v>668.4</v>
      </c>
      <c r="Z128" s="150">
        <v>745.3</v>
      </c>
      <c r="AA128" s="150">
        <v>823.5</v>
      </c>
      <c r="AB128" s="149"/>
      <c r="AC128" s="37"/>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132.75" customHeight="1">
      <c r="A129" s="1"/>
      <c r="B129" s="4"/>
      <c r="C129" s="100">
        <v>2</v>
      </c>
      <c r="D129" s="101" t="s">
        <v>114</v>
      </c>
      <c r="E129" s="69"/>
      <c r="F129" s="58" t="s">
        <v>515</v>
      </c>
      <c r="G129" s="59"/>
      <c r="H129" s="59"/>
      <c r="I129" s="58" t="s">
        <v>177</v>
      </c>
      <c r="J129" s="58"/>
      <c r="K129" s="58"/>
      <c r="L129" s="58"/>
      <c r="M129" s="58" t="s">
        <v>145</v>
      </c>
      <c r="N129" s="58"/>
      <c r="O129" s="58"/>
      <c r="P129" s="58"/>
      <c r="Q129" s="60"/>
      <c r="R129" s="58"/>
      <c r="S129" s="58"/>
      <c r="T129" s="59"/>
      <c r="U129" s="59"/>
      <c r="V129" s="149"/>
      <c r="W129" s="149"/>
      <c r="X129" s="149">
        <v>700</v>
      </c>
      <c r="Y129" s="150"/>
      <c r="Z129" s="150"/>
      <c r="AA129" s="150"/>
      <c r="AB129" s="149"/>
      <c r="AC129" s="37"/>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76.5">
      <c r="A130" s="1"/>
      <c r="B130" s="6"/>
      <c r="C130" s="100">
        <v>13</v>
      </c>
      <c r="D130" s="104" t="s">
        <v>112</v>
      </c>
      <c r="E130" s="69"/>
      <c r="F130" s="58" t="s">
        <v>169</v>
      </c>
      <c r="G130" s="59"/>
      <c r="H130" s="59"/>
      <c r="I130" s="58"/>
      <c r="J130" s="58"/>
      <c r="K130" s="74"/>
      <c r="L130" s="58"/>
      <c r="M130" s="73" t="s">
        <v>144</v>
      </c>
      <c r="N130" s="72"/>
      <c r="O130" s="81"/>
      <c r="P130" s="58"/>
      <c r="Q130" s="60" t="s">
        <v>526</v>
      </c>
      <c r="R130" s="58"/>
      <c r="S130" s="74">
        <v>39448</v>
      </c>
      <c r="T130" s="59"/>
      <c r="U130" s="59"/>
      <c r="V130" s="149">
        <v>72.6</v>
      </c>
      <c r="W130" s="149">
        <v>72.6</v>
      </c>
      <c r="X130" s="149">
        <v>108.4</v>
      </c>
      <c r="Y130" s="150">
        <v>30.2</v>
      </c>
      <c r="Z130" s="150">
        <v>33.7</v>
      </c>
      <c r="AA130" s="150">
        <v>37.2</v>
      </c>
      <c r="AB130" s="149"/>
      <c r="AC130" s="37"/>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191.25">
      <c r="A131" s="1"/>
      <c r="B131" s="6"/>
      <c r="C131" s="100">
        <v>14</v>
      </c>
      <c r="D131" s="68" t="s">
        <v>115</v>
      </c>
      <c r="E131" s="69"/>
      <c r="F131" s="58" t="s">
        <v>498</v>
      </c>
      <c r="G131" s="59"/>
      <c r="H131" s="59"/>
      <c r="I131" s="71" t="s">
        <v>128</v>
      </c>
      <c r="J131" s="72" t="s">
        <v>104</v>
      </c>
      <c r="K131" s="72" t="s">
        <v>130</v>
      </c>
      <c r="L131" s="58"/>
      <c r="M131" s="73" t="s">
        <v>105</v>
      </c>
      <c r="N131" s="72" t="s">
        <v>39</v>
      </c>
      <c r="O131" s="72" t="s">
        <v>106</v>
      </c>
      <c r="P131" s="58"/>
      <c r="Q131" s="60" t="s">
        <v>233</v>
      </c>
      <c r="R131" s="58"/>
      <c r="S131" s="74">
        <v>38712</v>
      </c>
      <c r="T131" s="59"/>
      <c r="U131" s="59"/>
      <c r="V131" s="149">
        <v>0</v>
      </c>
      <c r="W131" s="149">
        <v>0</v>
      </c>
      <c r="X131" s="149"/>
      <c r="Y131" s="150">
        <v>500</v>
      </c>
      <c r="Z131" s="150">
        <v>560</v>
      </c>
      <c r="AA131" s="150">
        <v>1000</v>
      </c>
      <c r="AB131" s="149"/>
      <c r="AC131" s="37"/>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ht="267.75">
      <c r="A132" s="1"/>
      <c r="B132" s="6"/>
      <c r="C132" s="100">
        <v>15</v>
      </c>
      <c r="D132" s="68" t="s">
        <v>116</v>
      </c>
      <c r="E132" s="69"/>
      <c r="F132" s="58" t="s">
        <v>166</v>
      </c>
      <c r="G132" s="59"/>
      <c r="H132" s="59"/>
      <c r="I132" s="71" t="s">
        <v>58</v>
      </c>
      <c r="J132" s="72" t="s">
        <v>59</v>
      </c>
      <c r="K132" s="72" t="s">
        <v>60</v>
      </c>
      <c r="L132" s="58"/>
      <c r="M132" s="73"/>
      <c r="N132" s="72"/>
      <c r="O132" s="81"/>
      <c r="P132" s="58"/>
      <c r="Q132" s="60" t="s">
        <v>234</v>
      </c>
      <c r="R132" s="58"/>
      <c r="S132" s="74">
        <v>38391</v>
      </c>
      <c r="T132" s="59"/>
      <c r="U132" s="59"/>
      <c r="V132" s="149">
        <v>50</v>
      </c>
      <c r="W132" s="149">
        <v>50</v>
      </c>
      <c r="X132" s="149"/>
      <c r="Y132" s="150"/>
      <c r="Z132" s="150"/>
      <c r="AA132" s="150"/>
      <c r="AB132" s="149"/>
      <c r="AC132" s="37"/>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306">
      <c r="A133" s="1"/>
      <c r="B133" s="6"/>
      <c r="C133" s="100">
        <v>16</v>
      </c>
      <c r="D133" s="68" t="s">
        <v>509</v>
      </c>
      <c r="E133" s="69"/>
      <c r="F133" s="58" t="s">
        <v>518</v>
      </c>
      <c r="G133" s="59"/>
      <c r="H133" s="59"/>
      <c r="I133" s="71" t="s">
        <v>38</v>
      </c>
      <c r="J133" s="72" t="s">
        <v>39</v>
      </c>
      <c r="K133" s="72" t="s">
        <v>40</v>
      </c>
      <c r="L133" s="58"/>
      <c r="M133" s="58" t="s">
        <v>35</v>
      </c>
      <c r="N133" s="58" t="s">
        <v>36</v>
      </c>
      <c r="O133" s="74" t="s">
        <v>37</v>
      </c>
      <c r="P133" s="58"/>
      <c r="Q133" s="60" t="s">
        <v>5</v>
      </c>
      <c r="R133" s="58"/>
      <c r="S133" s="74">
        <v>39448</v>
      </c>
      <c r="T133" s="59"/>
      <c r="U133" s="59"/>
      <c r="V133" s="149">
        <v>1125</v>
      </c>
      <c r="W133" s="149">
        <v>1125</v>
      </c>
      <c r="X133" s="149">
        <v>210</v>
      </c>
      <c r="Y133" s="150"/>
      <c r="Z133" s="150"/>
      <c r="AA133" s="150"/>
      <c r="AB133" s="149"/>
      <c r="AC133" s="37"/>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76.5">
      <c r="A134" s="1"/>
      <c r="B134" s="6"/>
      <c r="C134" s="100">
        <v>17</v>
      </c>
      <c r="D134" s="105" t="s">
        <v>253</v>
      </c>
      <c r="E134" s="69"/>
      <c r="F134" s="106" t="s">
        <v>254</v>
      </c>
      <c r="G134" s="107"/>
      <c r="H134" s="107"/>
      <c r="I134" s="108" t="s">
        <v>255</v>
      </c>
      <c r="J134" s="106"/>
      <c r="K134" s="109" t="s">
        <v>256</v>
      </c>
      <c r="L134" s="106"/>
      <c r="M134" s="108" t="s">
        <v>257</v>
      </c>
      <c r="N134" s="106" t="s">
        <v>20</v>
      </c>
      <c r="O134" s="109" t="s">
        <v>22</v>
      </c>
      <c r="P134" s="106"/>
      <c r="Q134" s="60" t="s">
        <v>258</v>
      </c>
      <c r="R134" s="106"/>
      <c r="S134" s="109" t="s">
        <v>259</v>
      </c>
      <c r="T134" s="107"/>
      <c r="U134" s="107"/>
      <c r="V134" s="159">
        <v>35</v>
      </c>
      <c r="W134" s="159">
        <v>35</v>
      </c>
      <c r="X134" s="159"/>
      <c r="Y134" s="160"/>
      <c r="Z134" s="160"/>
      <c r="AA134" s="160"/>
      <c r="AB134" s="149"/>
      <c r="AC134" s="37"/>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ht="12.75">
      <c r="A135" s="1"/>
      <c r="B135" s="6"/>
      <c r="C135" s="110"/>
      <c r="D135" s="68"/>
      <c r="E135" s="69"/>
      <c r="F135" s="106" t="s">
        <v>524</v>
      </c>
      <c r="G135" s="107"/>
      <c r="H135" s="107"/>
      <c r="I135" s="106"/>
      <c r="J135" s="106"/>
      <c r="K135" s="109"/>
      <c r="L135" s="106"/>
      <c r="M135" s="106"/>
      <c r="N135" s="106"/>
      <c r="O135" s="109"/>
      <c r="P135" s="106"/>
      <c r="Q135" s="111"/>
      <c r="R135" s="106"/>
      <c r="S135" s="109"/>
      <c r="T135" s="107"/>
      <c r="U135" s="107"/>
      <c r="V135" s="159">
        <v>31.2</v>
      </c>
      <c r="W135" s="159">
        <v>31.2</v>
      </c>
      <c r="X135" s="159"/>
      <c r="Y135" s="160"/>
      <c r="Z135" s="160"/>
      <c r="AA135" s="160"/>
      <c r="AB135" s="149"/>
      <c r="AC135" s="37"/>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12.75">
      <c r="A136" s="1"/>
      <c r="B136" s="6"/>
      <c r="C136" s="100"/>
      <c r="D136" s="68"/>
      <c r="E136" s="69"/>
      <c r="F136" s="106" t="s">
        <v>183</v>
      </c>
      <c r="G136" s="107"/>
      <c r="H136" s="107"/>
      <c r="I136" s="106"/>
      <c r="J136" s="106"/>
      <c r="K136" s="109"/>
      <c r="L136" s="106"/>
      <c r="M136" s="106"/>
      <c r="N136" s="106"/>
      <c r="O136" s="109"/>
      <c r="P136" s="106"/>
      <c r="Q136" s="111"/>
      <c r="R136" s="106"/>
      <c r="S136" s="109"/>
      <c r="T136" s="107"/>
      <c r="U136" s="107"/>
      <c r="V136" s="159">
        <v>3.8</v>
      </c>
      <c r="W136" s="159">
        <v>3.8</v>
      </c>
      <c r="X136" s="159"/>
      <c r="Y136" s="160"/>
      <c r="Z136" s="160"/>
      <c r="AA136" s="160"/>
      <c r="AB136" s="149"/>
      <c r="AC136" s="37"/>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280.5">
      <c r="A137" s="1"/>
      <c r="B137" s="6"/>
      <c r="C137" s="100">
        <v>18</v>
      </c>
      <c r="D137" s="105" t="s">
        <v>260</v>
      </c>
      <c r="E137" s="69"/>
      <c r="F137" s="75" t="s">
        <v>276</v>
      </c>
      <c r="G137" s="107"/>
      <c r="H137" s="107"/>
      <c r="I137" s="71" t="s">
        <v>424</v>
      </c>
      <c r="J137" s="72" t="s">
        <v>425</v>
      </c>
      <c r="K137" s="72" t="s">
        <v>426</v>
      </c>
      <c r="L137" s="106"/>
      <c r="M137" s="108" t="s">
        <v>32</v>
      </c>
      <c r="N137" s="106" t="s">
        <v>422</v>
      </c>
      <c r="O137" s="109" t="s">
        <v>423</v>
      </c>
      <c r="P137" s="106"/>
      <c r="Q137" s="60" t="s">
        <v>261</v>
      </c>
      <c r="R137" s="106"/>
      <c r="S137" s="109" t="s">
        <v>262</v>
      </c>
      <c r="T137" s="107"/>
      <c r="U137" s="107"/>
      <c r="V137" s="159">
        <v>86</v>
      </c>
      <c r="W137" s="159">
        <v>86</v>
      </c>
      <c r="X137" s="159">
        <v>59</v>
      </c>
      <c r="Y137" s="160"/>
      <c r="Z137" s="160"/>
      <c r="AA137" s="160"/>
      <c r="AB137" s="149"/>
      <c r="AC137" s="37"/>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12.75">
      <c r="A138" s="1"/>
      <c r="B138" s="6"/>
      <c r="C138" s="100"/>
      <c r="D138" s="105"/>
      <c r="E138" s="69"/>
      <c r="F138" s="112" t="s">
        <v>192</v>
      </c>
      <c r="G138" s="107"/>
      <c r="H138" s="107"/>
      <c r="I138" s="106"/>
      <c r="J138" s="106"/>
      <c r="K138" s="109"/>
      <c r="L138" s="106"/>
      <c r="M138" s="106"/>
      <c r="N138" s="106"/>
      <c r="O138" s="109"/>
      <c r="P138" s="106"/>
      <c r="Q138" s="111"/>
      <c r="R138" s="106"/>
      <c r="S138" s="109"/>
      <c r="T138" s="107"/>
      <c r="U138" s="107"/>
      <c r="V138" s="159">
        <v>36</v>
      </c>
      <c r="W138" s="159">
        <v>36</v>
      </c>
      <c r="X138" s="159">
        <v>59</v>
      </c>
      <c r="Y138" s="160"/>
      <c r="Z138" s="160"/>
      <c r="AA138" s="160"/>
      <c r="AB138" s="149"/>
      <c r="AC138" s="37"/>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12.75">
      <c r="A139" s="1"/>
      <c r="B139" s="6"/>
      <c r="C139" s="100"/>
      <c r="D139" s="105"/>
      <c r="E139" s="69"/>
      <c r="F139" s="112" t="s">
        <v>195</v>
      </c>
      <c r="G139" s="107"/>
      <c r="H139" s="107"/>
      <c r="I139" s="106"/>
      <c r="J139" s="106"/>
      <c r="K139" s="109"/>
      <c r="L139" s="106"/>
      <c r="M139" s="106"/>
      <c r="N139" s="106"/>
      <c r="O139" s="109"/>
      <c r="P139" s="106"/>
      <c r="Q139" s="111"/>
      <c r="R139" s="106"/>
      <c r="S139" s="109"/>
      <c r="T139" s="107"/>
      <c r="U139" s="107"/>
      <c r="V139" s="159">
        <v>50</v>
      </c>
      <c r="W139" s="159">
        <v>50</v>
      </c>
      <c r="X139" s="159"/>
      <c r="Y139" s="160"/>
      <c r="Z139" s="160"/>
      <c r="AA139" s="160"/>
      <c r="AB139" s="149"/>
      <c r="AC139" s="37"/>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191.25">
      <c r="A140" s="1"/>
      <c r="B140" s="6"/>
      <c r="C140" s="100">
        <v>19</v>
      </c>
      <c r="D140" s="104" t="s">
        <v>263</v>
      </c>
      <c r="E140" s="69"/>
      <c r="F140" s="112" t="s">
        <v>264</v>
      </c>
      <c r="G140" s="107"/>
      <c r="H140" s="107"/>
      <c r="I140" s="71" t="s">
        <v>128</v>
      </c>
      <c r="J140" s="72" t="s">
        <v>94</v>
      </c>
      <c r="K140" s="72" t="s">
        <v>130</v>
      </c>
      <c r="L140" s="106"/>
      <c r="M140" s="73" t="s">
        <v>138</v>
      </c>
      <c r="N140" s="72" t="s">
        <v>107</v>
      </c>
      <c r="O140" s="72" t="s">
        <v>21</v>
      </c>
      <c r="P140" s="106"/>
      <c r="Q140" s="60" t="s">
        <v>265</v>
      </c>
      <c r="R140" s="106"/>
      <c r="S140" s="109" t="s">
        <v>266</v>
      </c>
      <c r="T140" s="107"/>
      <c r="U140" s="107"/>
      <c r="V140" s="159">
        <v>2364.6</v>
      </c>
      <c r="W140" s="159">
        <v>2364.6</v>
      </c>
      <c r="X140" s="159"/>
      <c r="Y140" s="160"/>
      <c r="Z140" s="160"/>
      <c r="AA140" s="160"/>
      <c r="AB140" s="149"/>
      <c r="AC140" s="37"/>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81" customHeight="1">
      <c r="A141" s="1"/>
      <c r="B141" s="6"/>
      <c r="C141" s="100">
        <v>20</v>
      </c>
      <c r="D141" s="105" t="s">
        <v>267</v>
      </c>
      <c r="E141" s="113"/>
      <c r="F141" s="114" t="s">
        <v>191</v>
      </c>
      <c r="G141" s="115"/>
      <c r="H141" s="115"/>
      <c r="I141" s="116"/>
      <c r="J141" s="116"/>
      <c r="K141" s="116"/>
      <c r="L141" s="116"/>
      <c r="M141" s="108" t="s">
        <v>268</v>
      </c>
      <c r="N141" s="116"/>
      <c r="O141" s="117" t="s">
        <v>269</v>
      </c>
      <c r="P141" s="116"/>
      <c r="Q141" s="118" t="s">
        <v>270</v>
      </c>
      <c r="R141" s="116"/>
      <c r="S141" s="117" t="s">
        <v>271</v>
      </c>
      <c r="T141" s="115"/>
      <c r="U141" s="115"/>
      <c r="V141" s="161">
        <v>30803.4</v>
      </c>
      <c r="W141" s="161">
        <v>30803.4</v>
      </c>
      <c r="X141" s="162"/>
      <c r="Y141" s="163"/>
      <c r="Z141" s="164"/>
      <c r="AA141" s="164"/>
      <c r="AB141" s="149"/>
      <c r="AC141" s="37"/>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216.75">
      <c r="A142" s="1"/>
      <c r="B142" s="6"/>
      <c r="C142" s="100">
        <v>21</v>
      </c>
      <c r="D142" s="119" t="s">
        <v>272</v>
      </c>
      <c r="E142" s="69"/>
      <c r="F142" s="70" t="s">
        <v>273</v>
      </c>
      <c r="G142" s="59"/>
      <c r="H142" s="59"/>
      <c r="I142" s="71" t="s">
        <v>128</v>
      </c>
      <c r="J142" s="72" t="s">
        <v>51</v>
      </c>
      <c r="K142" s="72" t="s">
        <v>130</v>
      </c>
      <c r="L142" s="58"/>
      <c r="M142" s="73" t="s">
        <v>52</v>
      </c>
      <c r="N142" s="72" t="s">
        <v>53</v>
      </c>
      <c r="O142" s="72" t="s">
        <v>54</v>
      </c>
      <c r="P142" s="58"/>
      <c r="Q142" s="60"/>
      <c r="R142" s="58"/>
      <c r="S142" s="74"/>
      <c r="T142" s="59"/>
      <c r="U142" s="59"/>
      <c r="V142" s="149">
        <v>7082.3</v>
      </c>
      <c r="W142" s="149">
        <v>7082.3</v>
      </c>
      <c r="X142" s="149"/>
      <c r="Y142" s="150">
        <v>25350.6</v>
      </c>
      <c r="Z142" s="150">
        <v>28265.9</v>
      </c>
      <c r="AA142" s="150">
        <v>33043</v>
      </c>
      <c r="AB142" s="149"/>
      <c r="AC142" s="37"/>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267.75">
      <c r="A143" s="1"/>
      <c r="B143" s="6"/>
      <c r="C143" s="100">
        <v>22</v>
      </c>
      <c r="D143" s="105" t="s">
        <v>434</v>
      </c>
      <c r="E143" s="120"/>
      <c r="F143" s="121" t="s">
        <v>197</v>
      </c>
      <c r="G143" s="122"/>
      <c r="H143" s="122"/>
      <c r="I143" s="123" t="s">
        <v>274</v>
      </c>
      <c r="J143" s="121"/>
      <c r="K143" s="121" t="s">
        <v>275</v>
      </c>
      <c r="L143" s="121"/>
      <c r="M143" s="73" t="s">
        <v>144</v>
      </c>
      <c r="N143" s="72"/>
      <c r="O143" s="81" t="s">
        <v>142</v>
      </c>
      <c r="P143" s="121"/>
      <c r="Q143" s="137" t="s">
        <v>212</v>
      </c>
      <c r="R143" s="121"/>
      <c r="S143" s="124" t="s">
        <v>213</v>
      </c>
      <c r="T143" s="122"/>
      <c r="U143" s="122"/>
      <c r="V143" s="165"/>
      <c r="W143" s="165"/>
      <c r="X143" s="165">
        <f>+X144+X145</f>
        <v>12919.3</v>
      </c>
      <c r="Y143" s="166"/>
      <c r="Z143" s="166"/>
      <c r="AA143" s="166"/>
      <c r="AB143" s="167"/>
      <c r="AC143" s="37"/>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33.75" customHeight="1">
      <c r="A144" s="1"/>
      <c r="B144" s="6"/>
      <c r="C144" s="100"/>
      <c r="D144" s="103" t="s">
        <v>434</v>
      </c>
      <c r="E144" s="113"/>
      <c r="F144" s="116" t="s">
        <v>166</v>
      </c>
      <c r="G144" s="115"/>
      <c r="H144" s="115"/>
      <c r="I144" s="124"/>
      <c r="J144" s="116"/>
      <c r="K144" s="116"/>
      <c r="L144" s="116"/>
      <c r="M144" s="106"/>
      <c r="N144" s="116"/>
      <c r="O144" s="116"/>
      <c r="P144" s="116"/>
      <c r="Q144" s="111"/>
      <c r="R144" s="116"/>
      <c r="S144" s="116"/>
      <c r="T144" s="115"/>
      <c r="U144" s="115"/>
      <c r="V144" s="162"/>
      <c r="W144" s="162"/>
      <c r="X144" s="162">
        <v>11958.3</v>
      </c>
      <c r="Y144" s="164"/>
      <c r="Z144" s="164"/>
      <c r="AA144" s="164"/>
      <c r="AB144" s="149"/>
      <c r="AC144" s="37"/>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33.75" customHeight="1">
      <c r="A145" s="1"/>
      <c r="B145" s="6"/>
      <c r="C145" s="100"/>
      <c r="D145" s="103" t="s">
        <v>434</v>
      </c>
      <c r="E145" s="113"/>
      <c r="F145" s="116" t="s">
        <v>187</v>
      </c>
      <c r="G145" s="115"/>
      <c r="H145" s="115"/>
      <c r="I145" s="124"/>
      <c r="J145" s="116"/>
      <c r="K145" s="116"/>
      <c r="L145" s="116"/>
      <c r="M145" s="106"/>
      <c r="N145" s="116"/>
      <c r="O145" s="116"/>
      <c r="P145" s="116"/>
      <c r="Q145" s="111"/>
      <c r="R145" s="116"/>
      <c r="S145" s="116"/>
      <c r="T145" s="115"/>
      <c r="U145" s="115"/>
      <c r="V145" s="162"/>
      <c r="W145" s="162"/>
      <c r="X145" s="162">
        <v>961</v>
      </c>
      <c r="Y145" s="164"/>
      <c r="Z145" s="164"/>
      <c r="AA145" s="164"/>
      <c r="AB145" s="149"/>
      <c r="AC145" s="37"/>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137.25" customHeight="1">
      <c r="A146" s="1"/>
      <c r="B146" s="6"/>
      <c r="C146" s="100">
        <v>23</v>
      </c>
      <c r="D146" s="105" t="s">
        <v>117</v>
      </c>
      <c r="E146" s="113"/>
      <c r="F146" s="116"/>
      <c r="G146" s="115"/>
      <c r="H146" s="115"/>
      <c r="I146" s="124" t="s">
        <v>48</v>
      </c>
      <c r="J146" s="116" t="s">
        <v>50</v>
      </c>
      <c r="K146" s="116" t="s">
        <v>49</v>
      </c>
      <c r="L146" s="116"/>
      <c r="M146" s="73" t="s">
        <v>144</v>
      </c>
      <c r="N146" s="72"/>
      <c r="O146" s="81" t="s">
        <v>142</v>
      </c>
      <c r="P146" s="116"/>
      <c r="Q146" s="111"/>
      <c r="R146" s="116"/>
      <c r="S146" s="116"/>
      <c r="T146" s="115"/>
      <c r="U146" s="115"/>
      <c r="V146" s="162"/>
      <c r="W146" s="162"/>
      <c r="X146" s="162">
        <v>5213.1</v>
      </c>
      <c r="Y146" s="164">
        <v>5213.1</v>
      </c>
      <c r="Z146" s="150">
        <f>+Y146*1.115</f>
        <v>5812.606500000001</v>
      </c>
      <c r="AA146" s="150">
        <f>+Z146*1.105</f>
        <v>6422.930182500001</v>
      </c>
      <c r="AB146" s="150"/>
      <c r="AC146" s="37"/>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24" customHeight="1">
      <c r="A147" s="1"/>
      <c r="B147" s="6"/>
      <c r="C147" s="100"/>
      <c r="D147" s="105"/>
      <c r="E147" s="113"/>
      <c r="F147" s="116" t="s">
        <v>184</v>
      </c>
      <c r="G147" s="115"/>
      <c r="H147" s="115"/>
      <c r="I147" s="124"/>
      <c r="J147" s="116"/>
      <c r="K147" s="116"/>
      <c r="L147" s="116"/>
      <c r="M147" s="106"/>
      <c r="N147" s="116"/>
      <c r="O147" s="116"/>
      <c r="P147" s="116"/>
      <c r="Q147" s="111"/>
      <c r="R147" s="116"/>
      <c r="S147" s="116"/>
      <c r="T147" s="115"/>
      <c r="U147" s="115"/>
      <c r="V147" s="162"/>
      <c r="W147" s="162"/>
      <c r="X147" s="162">
        <v>3491.8</v>
      </c>
      <c r="Y147" s="164">
        <v>2624.3</v>
      </c>
      <c r="Z147" s="160">
        <v>2777.8</v>
      </c>
      <c r="AA147" s="160">
        <f>+Z147*1.105</f>
        <v>3069.469</v>
      </c>
      <c r="AB147" s="150"/>
      <c r="AC147" s="37"/>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24" customHeight="1">
      <c r="A148" s="1"/>
      <c r="B148" s="6"/>
      <c r="C148" s="100"/>
      <c r="D148" s="105"/>
      <c r="E148" s="113"/>
      <c r="F148" s="116" t="s">
        <v>119</v>
      </c>
      <c r="G148" s="115"/>
      <c r="H148" s="115"/>
      <c r="I148" s="124"/>
      <c r="J148" s="116"/>
      <c r="K148" s="116"/>
      <c r="L148" s="116"/>
      <c r="M148" s="106"/>
      <c r="N148" s="116"/>
      <c r="O148" s="116"/>
      <c r="P148" s="116"/>
      <c r="Q148" s="111"/>
      <c r="R148" s="116"/>
      <c r="S148" s="116"/>
      <c r="T148" s="115"/>
      <c r="U148" s="115"/>
      <c r="V148" s="162"/>
      <c r="W148" s="162"/>
      <c r="X148" s="162">
        <v>1131.1</v>
      </c>
      <c r="Y148" s="164">
        <v>998.1</v>
      </c>
      <c r="Z148" s="160">
        <v>1261.2</v>
      </c>
      <c r="AA148" s="160">
        <v>1393.5</v>
      </c>
      <c r="AB148" s="150"/>
      <c r="AC148" s="37"/>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24" customHeight="1">
      <c r="A149" s="1"/>
      <c r="B149" s="6"/>
      <c r="C149" s="100"/>
      <c r="D149" s="105"/>
      <c r="E149" s="113"/>
      <c r="F149" s="116" t="s">
        <v>187</v>
      </c>
      <c r="G149" s="115"/>
      <c r="H149" s="115"/>
      <c r="I149" s="124"/>
      <c r="J149" s="116"/>
      <c r="K149" s="116"/>
      <c r="L149" s="116"/>
      <c r="M149" s="106"/>
      <c r="N149" s="116"/>
      <c r="O149" s="116"/>
      <c r="P149" s="116"/>
      <c r="Q149" s="111"/>
      <c r="R149" s="116"/>
      <c r="S149" s="116"/>
      <c r="T149" s="115"/>
      <c r="U149" s="115"/>
      <c r="V149" s="162"/>
      <c r="W149" s="162"/>
      <c r="X149" s="162">
        <v>590.2</v>
      </c>
      <c r="Y149" s="164">
        <v>1370.2</v>
      </c>
      <c r="Z149" s="160">
        <f>+Z146/Y146*Y149</f>
        <v>1527.7730000000001</v>
      </c>
      <c r="AA149" s="160">
        <f>+Z149*1.105</f>
        <v>1688.1891650000002</v>
      </c>
      <c r="AB149" s="150"/>
      <c r="AC149" s="37"/>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27.75" customHeight="1">
      <c r="A150" s="1"/>
      <c r="B150" s="6"/>
      <c r="C150" s="100"/>
      <c r="D150" s="105"/>
      <c r="E150" s="113"/>
      <c r="F150" s="116" t="s">
        <v>120</v>
      </c>
      <c r="G150" s="115"/>
      <c r="H150" s="115"/>
      <c r="I150" s="124"/>
      <c r="J150" s="116"/>
      <c r="K150" s="116"/>
      <c r="L150" s="116"/>
      <c r="M150" s="106"/>
      <c r="N150" s="116"/>
      <c r="O150" s="116"/>
      <c r="P150" s="116"/>
      <c r="Q150" s="111"/>
      <c r="R150" s="116"/>
      <c r="S150" s="116"/>
      <c r="T150" s="115"/>
      <c r="U150" s="115"/>
      <c r="V150" s="162"/>
      <c r="W150" s="162"/>
      <c r="X150" s="162"/>
      <c r="Y150" s="164">
        <v>220.5</v>
      </c>
      <c r="Z150" s="160">
        <f>+Z146/Y146*Y150</f>
        <v>245.8575</v>
      </c>
      <c r="AA150" s="160">
        <f>+Z150*1.105</f>
        <v>271.6725375</v>
      </c>
      <c r="AB150" s="150"/>
      <c r="AC150" s="37"/>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191.25">
      <c r="A151" s="1"/>
      <c r="B151" s="6"/>
      <c r="C151" s="100">
        <v>24</v>
      </c>
      <c r="D151" s="125" t="s">
        <v>435</v>
      </c>
      <c r="E151" s="113"/>
      <c r="F151" s="116" t="s">
        <v>465</v>
      </c>
      <c r="G151" s="115"/>
      <c r="H151" s="115"/>
      <c r="I151" s="71" t="s">
        <v>128</v>
      </c>
      <c r="J151" s="72" t="s">
        <v>94</v>
      </c>
      <c r="K151" s="72" t="s">
        <v>130</v>
      </c>
      <c r="L151" s="116"/>
      <c r="M151" s="73" t="s">
        <v>144</v>
      </c>
      <c r="N151" s="72"/>
      <c r="O151" s="81" t="s">
        <v>142</v>
      </c>
      <c r="P151" s="116"/>
      <c r="Q151" s="111"/>
      <c r="R151" s="116"/>
      <c r="S151" s="116"/>
      <c r="T151" s="115"/>
      <c r="U151" s="115"/>
      <c r="V151" s="162"/>
      <c r="W151" s="162"/>
      <c r="X151" s="162">
        <v>184.8</v>
      </c>
      <c r="Y151" s="164"/>
      <c r="Z151" s="164"/>
      <c r="AA151" s="164"/>
      <c r="AB151" s="149"/>
      <c r="AC151" s="37"/>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63.75">
      <c r="A152" s="1"/>
      <c r="B152" s="6"/>
      <c r="C152" s="100">
        <v>25</v>
      </c>
      <c r="D152" s="125" t="s">
        <v>118</v>
      </c>
      <c r="E152" s="113"/>
      <c r="F152" s="116" t="s">
        <v>192</v>
      </c>
      <c r="G152" s="115"/>
      <c r="H152" s="115"/>
      <c r="I152" s="124"/>
      <c r="J152" s="116"/>
      <c r="K152" s="116"/>
      <c r="L152" s="116"/>
      <c r="M152" s="73" t="s">
        <v>144</v>
      </c>
      <c r="N152" s="72"/>
      <c r="O152" s="81" t="s">
        <v>142</v>
      </c>
      <c r="P152" s="116"/>
      <c r="Q152" s="111"/>
      <c r="R152" s="116"/>
      <c r="S152" s="116"/>
      <c r="T152" s="115"/>
      <c r="U152" s="115"/>
      <c r="V152" s="162"/>
      <c r="W152" s="162"/>
      <c r="X152" s="162">
        <v>192.8</v>
      </c>
      <c r="Y152" s="164">
        <v>390</v>
      </c>
      <c r="Z152" s="164"/>
      <c r="AA152" s="164"/>
      <c r="AB152" s="149"/>
      <c r="AC152" s="37"/>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153">
      <c r="A153" s="1"/>
      <c r="B153" s="6"/>
      <c r="C153" s="126" t="s">
        <v>305</v>
      </c>
      <c r="D153" s="101" t="s">
        <v>201</v>
      </c>
      <c r="E153" s="69"/>
      <c r="F153" s="70" t="s">
        <v>328</v>
      </c>
      <c r="G153" s="59"/>
      <c r="H153" s="59"/>
      <c r="I153" s="71" t="s">
        <v>146</v>
      </c>
      <c r="J153" s="72" t="s">
        <v>147</v>
      </c>
      <c r="K153" s="72" t="s">
        <v>143</v>
      </c>
      <c r="L153" s="58"/>
      <c r="M153" s="73" t="s">
        <v>144</v>
      </c>
      <c r="N153" s="72"/>
      <c r="O153" s="81" t="s">
        <v>142</v>
      </c>
      <c r="P153" s="58"/>
      <c r="Q153" s="60" t="s">
        <v>521</v>
      </c>
      <c r="R153" s="58"/>
      <c r="S153" s="74">
        <v>39083</v>
      </c>
      <c r="T153" s="59"/>
      <c r="U153" s="59"/>
      <c r="V153" s="149">
        <v>47.2</v>
      </c>
      <c r="W153" s="149">
        <v>41.1</v>
      </c>
      <c r="X153" s="149">
        <v>14.7</v>
      </c>
      <c r="Y153" s="150"/>
      <c r="Z153" s="150"/>
      <c r="AA153" s="150"/>
      <c r="AB153" s="149"/>
      <c r="AC153" s="37"/>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s="14" customFormat="1" ht="12.75">
      <c r="A154" s="17"/>
      <c r="B154" s="46"/>
      <c r="C154" s="127"/>
      <c r="D154" s="127" t="s">
        <v>470</v>
      </c>
      <c r="E154" s="127"/>
      <c r="F154" s="128"/>
      <c r="G154" s="128"/>
      <c r="H154" s="128"/>
      <c r="I154" s="128"/>
      <c r="J154" s="128"/>
      <c r="K154" s="128"/>
      <c r="L154" s="128"/>
      <c r="M154" s="128"/>
      <c r="N154" s="128"/>
      <c r="O154" s="128"/>
      <c r="P154" s="128"/>
      <c r="Q154" s="129"/>
      <c r="R154" s="128"/>
      <c r="S154" s="128"/>
      <c r="T154" s="128"/>
      <c r="U154" s="128"/>
      <c r="V154" s="168">
        <f aca="true" t="shared" si="20" ref="V154:AA154">V114+V115</f>
        <v>382026.60000000003</v>
      </c>
      <c r="W154" s="168">
        <f t="shared" si="20"/>
        <v>380187.6</v>
      </c>
      <c r="X154" s="168">
        <f t="shared" si="20"/>
        <v>372450.19999999995</v>
      </c>
      <c r="Y154" s="169">
        <f>Y114+Y115</f>
        <v>329658.4</v>
      </c>
      <c r="Z154" s="169">
        <f t="shared" si="20"/>
        <v>362693.3295</v>
      </c>
      <c r="AA154" s="169">
        <f t="shared" si="20"/>
        <v>395919.6603150001</v>
      </c>
      <c r="AB154" s="149"/>
      <c r="AC154" s="37"/>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row>
    <row r="155" spans="1:51" ht="12.75">
      <c r="A155" s="1"/>
      <c r="B155" s="1"/>
      <c r="C155" s="130"/>
      <c r="D155" s="130"/>
      <c r="E155" s="130"/>
      <c r="F155" s="131"/>
      <c r="G155" s="131"/>
      <c r="H155" s="131"/>
      <c r="I155" s="131"/>
      <c r="J155" s="131"/>
      <c r="K155" s="131"/>
      <c r="L155" s="131"/>
      <c r="M155" s="131"/>
      <c r="N155" s="131"/>
      <c r="O155" s="131"/>
      <c r="P155" s="131"/>
      <c r="Q155" s="132"/>
      <c r="R155" s="131"/>
      <c r="S155" s="131"/>
      <c r="T155" s="131"/>
      <c r="U155" s="131"/>
      <c r="V155" s="133"/>
      <c r="W155" s="133"/>
      <c r="X155" s="134"/>
      <c r="Y155" s="134"/>
      <c r="Z155" s="133"/>
      <c r="AA155" s="133"/>
      <c r="AB155" s="133"/>
      <c r="AC155" s="40"/>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s="16" customFormat="1" ht="18">
      <c r="A156" s="15"/>
      <c r="B156" s="15"/>
      <c r="C156" s="135"/>
      <c r="D156" s="135"/>
      <c r="E156" s="135"/>
      <c r="F156" s="131"/>
      <c r="G156" s="131"/>
      <c r="H156" s="131"/>
      <c r="I156" s="131"/>
      <c r="J156" s="131"/>
      <c r="K156" s="131"/>
      <c r="L156" s="131"/>
      <c r="M156" s="131"/>
      <c r="N156" s="131"/>
      <c r="O156" s="131"/>
      <c r="P156" s="131"/>
      <c r="Q156" s="132"/>
      <c r="R156" s="131"/>
      <c r="S156" s="131"/>
      <c r="T156" s="131"/>
      <c r="U156" s="131"/>
      <c r="V156" s="133"/>
      <c r="W156" s="133"/>
      <c r="X156" s="133"/>
      <c r="Y156" s="133"/>
      <c r="Z156" s="133"/>
      <c r="AA156" s="133"/>
      <c r="AB156" s="133"/>
      <c r="AC156" s="42"/>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row>
    <row r="157" spans="1:51" ht="13.5" customHeight="1">
      <c r="A157" s="1"/>
      <c r="B157" s="1"/>
      <c r="C157" s="1"/>
      <c r="D157" s="1"/>
      <c r="E157" s="1"/>
      <c r="F157"/>
      <c r="G157"/>
      <c r="H157"/>
      <c r="I157"/>
      <c r="J157"/>
      <c r="K157"/>
      <c r="L157"/>
      <c r="M157"/>
      <c r="N157"/>
      <c r="O157"/>
      <c r="P157"/>
      <c r="Q157" s="24"/>
      <c r="R157"/>
      <c r="S157"/>
      <c r="T157"/>
      <c r="U157"/>
      <c r="V157" s="43"/>
      <c r="W157" s="43"/>
      <c r="X157" s="43"/>
      <c r="Y157" s="43"/>
      <c r="Z157" s="48"/>
      <c r="AA157" s="48"/>
      <c r="AB157" s="41"/>
      <c r="AC157" s="40"/>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13.5" customHeight="1">
      <c r="A158" s="1"/>
      <c r="B158" s="1"/>
      <c r="C158" s="1"/>
      <c r="D158" s="1"/>
      <c r="E158" s="1"/>
      <c r="F158"/>
      <c r="G158"/>
      <c r="H158"/>
      <c r="I158"/>
      <c r="J158"/>
      <c r="K158"/>
      <c r="L158"/>
      <c r="M158"/>
      <c r="N158"/>
      <c r="O158"/>
      <c r="P158"/>
      <c r="Q158" s="24"/>
      <c r="R158"/>
      <c r="S158"/>
      <c r="T158"/>
      <c r="U158"/>
      <c r="V158" s="27"/>
      <c r="W158" s="18"/>
      <c r="X158"/>
      <c r="Y158"/>
      <c r="Z158"/>
      <c r="AA158"/>
      <c r="AB158"/>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13.5" customHeight="1">
      <c r="A159" s="1"/>
      <c r="B159" s="1"/>
      <c r="C159" s="1"/>
      <c r="D159" s="1"/>
      <c r="E159" s="1"/>
      <c r="F159"/>
      <c r="G159"/>
      <c r="H159"/>
      <c r="I159"/>
      <c r="J159"/>
      <c r="K159"/>
      <c r="L159"/>
      <c r="M159"/>
      <c r="N159"/>
      <c r="O159"/>
      <c r="P159"/>
      <c r="Q159" s="24"/>
      <c r="R159"/>
      <c r="S159"/>
      <c r="T159"/>
      <c r="U159"/>
      <c r="V159" s="27"/>
      <c r="W159" s="18"/>
      <c r="X159"/>
      <c r="Y159"/>
      <c r="Z159"/>
      <c r="AA159"/>
      <c r="AB159"/>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13.5" customHeight="1">
      <c r="A160" s="1"/>
      <c r="B160" s="1"/>
      <c r="C160" s="1"/>
      <c r="D160" s="1"/>
      <c r="E160" s="1"/>
      <c r="F160"/>
      <c r="G160"/>
      <c r="H160"/>
      <c r="I160"/>
      <c r="J160"/>
      <c r="K160"/>
      <c r="L160"/>
      <c r="M160"/>
      <c r="N160"/>
      <c r="O160"/>
      <c r="P160"/>
      <c r="Q160" s="24"/>
      <c r="R160"/>
      <c r="S160"/>
      <c r="T160"/>
      <c r="U160"/>
      <c r="V160" s="27"/>
      <c r="W160" s="18"/>
      <c r="X160"/>
      <c r="Y160"/>
      <c r="Z160"/>
      <c r="AA160"/>
      <c r="AB160"/>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13.5" customHeight="1">
      <c r="A161" s="1"/>
      <c r="B161" s="1"/>
      <c r="C161" s="1"/>
      <c r="D161" s="1"/>
      <c r="E161" s="1"/>
      <c r="F161"/>
      <c r="G161"/>
      <c r="H161"/>
      <c r="I161"/>
      <c r="J161"/>
      <c r="K161"/>
      <c r="L161"/>
      <c r="M161"/>
      <c r="N161"/>
      <c r="O161"/>
      <c r="P161"/>
      <c r="Q161" s="24"/>
      <c r="R161"/>
      <c r="S161"/>
      <c r="T161"/>
      <c r="U161"/>
      <c r="V161" s="27"/>
      <c r="W161" s="18"/>
      <c r="X161"/>
      <c r="Y161"/>
      <c r="Z161"/>
      <c r="AA161"/>
      <c r="AB16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13.5" customHeight="1">
      <c r="A162" s="1"/>
      <c r="B162" s="1"/>
      <c r="C162" s="1"/>
      <c r="D162" s="1"/>
      <c r="E162" s="1"/>
      <c r="F162"/>
      <c r="G162"/>
      <c r="H162"/>
      <c r="I162"/>
      <c r="J162"/>
      <c r="K162"/>
      <c r="L162"/>
      <c r="M162"/>
      <c r="N162"/>
      <c r="O162"/>
      <c r="P162"/>
      <c r="Q162" s="24"/>
      <c r="R162"/>
      <c r="S162"/>
      <c r="T162"/>
      <c r="U162"/>
      <c r="V162" s="27"/>
      <c r="W162" s="18"/>
      <c r="X162"/>
      <c r="Y162"/>
      <c r="Z162"/>
      <c r="AA162"/>
      <c r="AB162"/>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13.5" customHeight="1">
      <c r="A163" s="1"/>
      <c r="B163" s="1"/>
      <c r="C163" s="1"/>
      <c r="D163" s="1"/>
      <c r="E163" s="1"/>
      <c r="F163"/>
      <c r="G163"/>
      <c r="H163"/>
      <c r="I163"/>
      <c r="J163"/>
      <c r="K163"/>
      <c r="L163"/>
      <c r="M163"/>
      <c r="N163"/>
      <c r="O163"/>
      <c r="P163"/>
      <c r="Q163" s="24"/>
      <c r="R163"/>
      <c r="S163"/>
      <c r="T163"/>
      <c r="U163"/>
      <c r="V163" s="27"/>
      <c r="W163" s="18"/>
      <c r="X163"/>
      <c r="Y163"/>
      <c r="Z163"/>
      <c r="AA163"/>
      <c r="AB163"/>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13.5" customHeight="1">
      <c r="A164" s="1"/>
      <c r="B164" s="1"/>
      <c r="C164" s="1"/>
      <c r="D164" s="1"/>
      <c r="E164" s="1"/>
      <c r="F164"/>
      <c r="G164"/>
      <c r="H164"/>
      <c r="I164"/>
      <c r="J164"/>
      <c r="K164"/>
      <c r="L164"/>
      <c r="M164"/>
      <c r="N164"/>
      <c r="O164"/>
      <c r="P164"/>
      <c r="Q164" s="24"/>
      <c r="R164"/>
      <c r="S164"/>
      <c r="T164"/>
      <c r="U164"/>
      <c r="V164" s="27"/>
      <c r="W164" s="18"/>
      <c r="X164"/>
      <c r="Y164"/>
      <c r="Z164"/>
      <c r="AA164"/>
      <c r="AB164"/>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13.5" customHeight="1">
      <c r="A165" s="1"/>
      <c r="B165" s="1"/>
      <c r="C165" s="1"/>
      <c r="D165" s="1"/>
      <c r="E165" s="1"/>
      <c r="F165"/>
      <c r="G165"/>
      <c r="H165"/>
      <c r="I165"/>
      <c r="J165"/>
      <c r="K165"/>
      <c r="L165"/>
      <c r="M165"/>
      <c r="N165"/>
      <c r="O165"/>
      <c r="P165"/>
      <c r="Q165" s="24"/>
      <c r="R165"/>
      <c r="S165"/>
      <c r="T165"/>
      <c r="U165"/>
      <c r="V165" s="27"/>
      <c r="W165" s="18"/>
      <c r="X165"/>
      <c r="Y165"/>
      <c r="Z165"/>
      <c r="AA165"/>
      <c r="AB165"/>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13.5" customHeight="1">
      <c r="A166" s="1"/>
      <c r="B166" s="1"/>
      <c r="C166" s="1"/>
      <c r="D166" s="1"/>
      <c r="E166" s="1"/>
      <c r="F166"/>
      <c r="G166"/>
      <c r="H166"/>
      <c r="I166"/>
      <c r="J166"/>
      <c r="K166"/>
      <c r="L166"/>
      <c r="M166"/>
      <c r="N166"/>
      <c r="O166"/>
      <c r="P166"/>
      <c r="Q166" s="24"/>
      <c r="R166"/>
      <c r="S166"/>
      <c r="T166"/>
      <c r="U166"/>
      <c r="V166" s="27"/>
      <c r="W166" s="18"/>
      <c r="X166"/>
      <c r="Y166"/>
      <c r="Z166"/>
      <c r="AA166"/>
      <c r="AB166"/>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13.5" customHeight="1">
      <c r="A167" s="1"/>
      <c r="B167" s="1"/>
      <c r="C167" s="1"/>
      <c r="D167" s="1"/>
      <c r="E167" s="1"/>
      <c r="F167"/>
      <c r="G167"/>
      <c r="H167"/>
      <c r="I167"/>
      <c r="J167"/>
      <c r="K167"/>
      <c r="L167"/>
      <c r="M167"/>
      <c r="N167"/>
      <c r="O167"/>
      <c r="P167"/>
      <c r="Q167" s="24"/>
      <c r="R167"/>
      <c r="S167"/>
      <c r="T167"/>
      <c r="U167"/>
      <c r="V167" s="27"/>
      <c r="W167" s="18"/>
      <c r="X167"/>
      <c r="Y167"/>
      <c r="Z167"/>
      <c r="AA167"/>
      <c r="AB167"/>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13.5" customHeight="1">
      <c r="A168" s="1"/>
      <c r="B168" s="1"/>
      <c r="C168" s="1"/>
      <c r="D168" s="1"/>
      <c r="E168" s="1"/>
      <c r="F168"/>
      <c r="G168"/>
      <c r="H168"/>
      <c r="I168"/>
      <c r="J168"/>
      <c r="K168"/>
      <c r="L168"/>
      <c r="M168"/>
      <c r="N168"/>
      <c r="O168"/>
      <c r="P168"/>
      <c r="Q168" s="24"/>
      <c r="R168"/>
      <c r="S168"/>
      <c r="T168"/>
      <c r="U168"/>
      <c r="V168" s="27"/>
      <c r="W168" s="18"/>
      <c r="X168"/>
      <c r="Y168"/>
      <c r="Z168"/>
      <c r="AA168"/>
      <c r="AB168"/>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13.5" customHeight="1">
      <c r="A169" s="1"/>
      <c r="B169" s="1"/>
      <c r="C169" s="1"/>
      <c r="D169" s="1"/>
      <c r="E169" s="1"/>
      <c r="F169"/>
      <c r="G169"/>
      <c r="H169"/>
      <c r="I169"/>
      <c r="J169"/>
      <c r="K169"/>
      <c r="L169"/>
      <c r="M169"/>
      <c r="N169"/>
      <c r="O169"/>
      <c r="P169"/>
      <c r="Q169" s="24"/>
      <c r="R169"/>
      <c r="S169"/>
      <c r="T169"/>
      <c r="U169"/>
      <c r="V169" s="27"/>
      <c r="W169" s="18"/>
      <c r="X169"/>
      <c r="Y169"/>
      <c r="Z169"/>
      <c r="AA169"/>
      <c r="AB169"/>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13.5" customHeight="1">
      <c r="A170" s="1"/>
      <c r="B170" s="1"/>
      <c r="C170" s="1"/>
      <c r="D170" s="1"/>
      <c r="E170" s="1"/>
      <c r="F170"/>
      <c r="G170"/>
      <c r="H170"/>
      <c r="I170"/>
      <c r="J170"/>
      <c r="K170"/>
      <c r="L170"/>
      <c r="M170"/>
      <c r="N170"/>
      <c r="O170"/>
      <c r="P170"/>
      <c r="Q170" s="24"/>
      <c r="R170"/>
      <c r="S170"/>
      <c r="T170"/>
      <c r="U170"/>
      <c r="V170" s="27"/>
      <c r="W170" s="18"/>
      <c r="X170"/>
      <c r="Y170"/>
      <c r="Z170"/>
      <c r="AA170"/>
      <c r="AB170"/>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13.5" customHeight="1">
      <c r="A171" s="1"/>
      <c r="B171" s="1"/>
      <c r="C171" s="1"/>
      <c r="D171" s="1"/>
      <c r="E171" s="1"/>
      <c r="F171"/>
      <c r="G171"/>
      <c r="H171"/>
      <c r="I171"/>
      <c r="J171"/>
      <c r="K171"/>
      <c r="L171"/>
      <c r="M171"/>
      <c r="N171"/>
      <c r="O171"/>
      <c r="P171"/>
      <c r="Q171" s="24"/>
      <c r="R171"/>
      <c r="S171"/>
      <c r="T171"/>
      <c r="U171"/>
      <c r="V171" s="27"/>
      <c r="W171" s="18"/>
      <c r="X171"/>
      <c r="Y171"/>
      <c r="Z171"/>
      <c r="AA171"/>
      <c r="AB17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13.5" customHeight="1">
      <c r="A172" s="1"/>
      <c r="B172" s="1"/>
      <c r="C172" s="1"/>
      <c r="D172" s="1"/>
      <c r="E172" s="1"/>
      <c r="F172"/>
      <c r="G172"/>
      <c r="H172"/>
      <c r="I172"/>
      <c r="J172"/>
      <c r="K172"/>
      <c r="L172"/>
      <c r="M172"/>
      <c r="N172"/>
      <c r="O172"/>
      <c r="P172"/>
      <c r="Q172" s="24"/>
      <c r="R172"/>
      <c r="S172"/>
      <c r="T172"/>
      <c r="U172"/>
      <c r="V172" s="27"/>
      <c r="W172" s="18"/>
      <c r="X172"/>
      <c r="Y172"/>
      <c r="Z172"/>
      <c r="AA172"/>
      <c r="AB172"/>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13.5" customHeight="1">
      <c r="A173" s="1"/>
      <c r="B173" s="1"/>
      <c r="C173" s="1"/>
      <c r="D173" s="1"/>
      <c r="E173" s="1"/>
      <c r="F173"/>
      <c r="G173"/>
      <c r="H173"/>
      <c r="I173"/>
      <c r="J173"/>
      <c r="K173"/>
      <c r="L173"/>
      <c r="M173"/>
      <c r="N173"/>
      <c r="O173"/>
      <c r="P173"/>
      <c r="Q173" s="24"/>
      <c r="R173"/>
      <c r="S173"/>
      <c r="T173"/>
      <c r="U173"/>
      <c r="V173" s="27"/>
      <c r="W173" s="18"/>
      <c r="X173"/>
      <c r="Y173"/>
      <c r="Z173"/>
      <c r="AA173"/>
      <c r="AB173"/>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13.5" customHeight="1">
      <c r="A174" s="1"/>
      <c r="B174" s="1"/>
      <c r="C174" s="1"/>
      <c r="D174" s="1"/>
      <c r="E174" s="1"/>
      <c r="F174"/>
      <c r="G174"/>
      <c r="H174"/>
      <c r="I174"/>
      <c r="J174"/>
      <c r="K174"/>
      <c r="L174"/>
      <c r="M174"/>
      <c r="N174"/>
      <c r="O174"/>
      <c r="P174"/>
      <c r="Q174" s="24"/>
      <c r="R174"/>
      <c r="S174"/>
      <c r="T174"/>
      <c r="U174"/>
      <c r="V174" s="27"/>
      <c r="W174" s="18"/>
      <c r="X174"/>
      <c r="Y174"/>
      <c r="Z174"/>
      <c r="AA174"/>
      <c r="AB174"/>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13.5" customHeight="1">
      <c r="A175" s="1"/>
      <c r="B175" s="1"/>
      <c r="C175" s="1"/>
      <c r="D175" s="1"/>
      <c r="E175" s="1"/>
      <c r="F175"/>
      <c r="G175"/>
      <c r="H175"/>
      <c r="I175"/>
      <c r="J175"/>
      <c r="K175"/>
      <c r="L175"/>
      <c r="M175"/>
      <c r="N175"/>
      <c r="O175"/>
      <c r="P175"/>
      <c r="Q175" s="24"/>
      <c r="R175"/>
      <c r="S175"/>
      <c r="T175"/>
      <c r="U175"/>
      <c r="V175" s="27"/>
      <c r="W175" s="18"/>
      <c r="X175"/>
      <c r="Y175"/>
      <c r="Z175"/>
      <c r="AA175"/>
      <c r="AB175"/>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13.5" customHeight="1">
      <c r="A176" s="1"/>
      <c r="B176" s="1"/>
      <c r="C176" s="1"/>
      <c r="D176" s="1"/>
      <c r="E176" s="1"/>
      <c r="F176"/>
      <c r="G176"/>
      <c r="H176"/>
      <c r="I176"/>
      <c r="J176"/>
      <c r="K176"/>
      <c r="L176"/>
      <c r="M176"/>
      <c r="N176"/>
      <c r="O176"/>
      <c r="P176"/>
      <c r="Q176" s="24"/>
      <c r="R176"/>
      <c r="S176"/>
      <c r="T176"/>
      <c r="U176"/>
      <c r="V176" s="27"/>
      <c r="W176" s="18"/>
      <c r="X176"/>
      <c r="Y176"/>
      <c r="Z176"/>
      <c r="AA176"/>
      <c r="AB176"/>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13.5" customHeight="1">
      <c r="A177" s="1"/>
      <c r="B177" s="1"/>
      <c r="C177" s="1"/>
      <c r="D177" s="1"/>
      <c r="E177" s="1"/>
      <c r="F177"/>
      <c r="G177"/>
      <c r="H177"/>
      <c r="I177"/>
      <c r="J177"/>
      <c r="K177"/>
      <c r="L177"/>
      <c r="M177"/>
      <c r="N177"/>
      <c r="O177"/>
      <c r="P177"/>
      <c r="Q177" s="24"/>
      <c r="R177"/>
      <c r="S177"/>
      <c r="T177"/>
      <c r="U177"/>
      <c r="V177" s="27"/>
      <c r="W177" s="18"/>
      <c r="X177"/>
      <c r="Y177"/>
      <c r="Z177"/>
      <c r="AA177"/>
      <c r="AB177"/>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13.5" customHeight="1">
      <c r="A178" s="1"/>
      <c r="B178" s="1"/>
      <c r="C178" s="1"/>
      <c r="D178" s="1"/>
      <c r="E178" s="1"/>
      <c r="F178"/>
      <c r="G178"/>
      <c r="H178"/>
      <c r="I178"/>
      <c r="J178"/>
      <c r="K178"/>
      <c r="L178"/>
      <c r="M178"/>
      <c r="N178"/>
      <c r="O178"/>
      <c r="P178"/>
      <c r="Q178" s="24"/>
      <c r="R178"/>
      <c r="S178"/>
      <c r="T178"/>
      <c r="U178"/>
      <c r="V178" s="27"/>
      <c r="W178" s="18"/>
      <c r="X178"/>
      <c r="Y178"/>
      <c r="Z178"/>
      <c r="AA178"/>
      <c r="AB178"/>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13.5" customHeight="1">
      <c r="A179" s="1"/>
      <c r="B179" s="1"/>
      <c r="C179" s="1"/>
      <c r="D179" s="1"/>
      <c r="E179" s="1"/>
      <c r="F179"/>
      <c r="G179"/>
      <c r="H179"/>
      <c r="I179"/>
      <c r="J179"/>
      <c r="K179"/>
      <c r="L179"/>
      <c r="M179"/>
      <c r="N179"/>
      <c r="O179"/>
      <c r="P179"/>
      <c r="Q179" s="24"/>
      <c r="R179"/>
      <c r="S179"/>
      <c r="T179"/>
      <c r="U179"/>
      <c r="V179" s="27"/>
      <c r="W179" s="18"/>
      <c r="X179"/>
      <c r="Y179"/>
      <c r="Z179"/>
      <c r="AA179"/>
      <c r="AB179"/>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13.5" customHeight="1">
      <c r="A180" s="1"/>
      <c r="B180" s="1"/>
      <c r="C180" s="1"/>
      <c r="D180" s="1"/>
      <c r="E180" s="1"/>
      <c r="F180"/>
      <c r="G180"/>
      <c r="H180"/>
      <c r="I180"/>
      <c r="J180"/>
      <c r="K180"/>
      <c r="L180"/>
      <c r="M180"/>
      <c r="N180"/>
      <c r="O180"/>
      <c r="P180"/>
      <c r="Q180" s="24"/>
      <c r="R180"/>
      <c r="S180"/>
      <c r="T180"/>
      <c r="U180"/>
      <c r="V180" s="27"/>
      <c r="W180" s="18"/>
      <c r="X180"/>
      <c r="Y180"/>
      <c r="Z180"/>
      <c r="AA180"/>
      <c r="AB180"/>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13.5" customHeight="1">
      <c r="A181" s="1"/>
      <c r="B181" s="1"/>
      <c r="C181" s="1"/>
      <c r="D181" s="1"/>
      <c r="E181" s="1"/>
      <c r="F181"/>
      <c r="G181"/>
      <c r="H181"/>
      <c r="I181"/>
      <c r="J181"/>
      <c r="K181"/>
      <c r="L181"/>
      <c r="M181"/>
      <c r="N181"/>
      <c r="O181"/>
      <c r="P181"/>
      <c r="Q181" s="24"/>
      <c r="R181"/>
      <c r="S181"/>
      <c r="T181"/>
      <c r="U181"/>
      <c r="V181" s="27"/>
      <c r="W181" s="18"/>
      <c r="X181"/>
      <c r="Y181"/>
      <c r="Z181"/>
      <c r="AA181"/>
      <c r="AB18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13.5" customHeight="1">
      <c r="A182" s="1"/>
      <c r="B182" s="1"/>
      <c r="C182" s="1"/>
      <c r="D182" s="1"/>
      <c r="E182" s="1"/>
      <c r="F182"/>
      <c r="G182"/>
      <c r="H182"/>
      <c r="I182"/>
      <c r="J182"/>
      <c r="K182"/>
      <c r="L182"/>
      <c r="M182"/>
      <c r="N182"/>
      <c r="O182"/>
      <c r="P182"/>
      <c r="Q182" s="24"/>
      <c r="R182"/>
      <c r="S182"/>
      <c r="T182"/>
      <c r="U182"/>
      <c r="V182" s="27"/>
      <c r="W182" s="18"/>
      <c r="X182"/>
      <c r="Y182"/>
      <c r="Z182"/>
      <c r="AA182"/>
      <c r="AB182"/>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13.5" customHeight="1">
      <c r="A183" s="1"/>
      <c r="B183" s="1"/>
      <c r="C183" s="1"/>
      <c r="D183" s="1"/>
      <c r="E183" s="1"/>
      <c r="F183"/>
      <c r="G183"/>
      <c r="H183"/>
      <c r="I183"/>
      <c r="J183"/>
      <c r="K183"/>
      <c r="L183"/>
      <c r="M183"/>
      <c r="N183"/>
      <c r="O183"/>
      <c r="P183"/>
      <c r="Q183" s="24"/>
      <c r="R183"/>
      <c r="S183"/>
      <c r="T183"/>
      <c r="U183"/>
      <c r="V183" s="27"/>
      <c r="W183" s="18"/>
      <c r="X183"/>
      <c r="Y183"/>
      <c r="Z183"/>
      <c r="AA183"/>
      <c r="AB183"/>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13.5" customHeight="1">
      <c r="A184" s="1"/>
      <c r="B184" s="1"/>
      <c r="C184" s="1"/>
      <c r="D184" s="1"/>
      <c r="E184" s="1"/>
      <c r="F184"/>
      <c r="G184"/>
      <c r="H184"/>
      <c r="I184"/>
      <c r="J184"/>
      <c r="K184"/>
      <c r="L184"/>
      <c r="M184"/>
      <c r="N184"/>
      <c r="O184"/>
      <c r="P184"/>
      <c r="Q184" s="24"/>
      <c r="R184"/>
      <c r="S184"/>
      <c r="T184"/>
      <c r="U184"/>
      <c r="V184" s="27"/>
      <c r="W184" s="18"/>
      <c r="X184"/>
      <c r="Y184"/>
      <c r="Z184"/>
      <c r="AA184"/>
      <c r="AB184"/>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13.5" customHeight="1">
      <c r="A185" s="1"/>
      <c r="B185" s="1"/>
      <c r="C185" s="1"/>
      <c r="D185" s="1"/>
      <c r="E185" s="1"/>
      <c r="F185"/>
      <c r="G185"/>
      <c r="H185"/>
      <c r="I185"/>
      <c r="J185"/>
      <c r="K185"/>
      <c r="L185"/>
      <c r="M185"/>
      <c r="N185"/>
      <c r="O185"/>
      <c r="P185"/>
      <c r="Q185" s="24"/>
      <c r="R185"/>
      <c r="S185"/>
      <c r="T185"/>
      <c r="U185"/>
      <c r="V185" s="27"/>
      <c r="W185" s="18"/>
      <c r="X185"/>
      <c r="Y185"/>
      <c r="Z185"/>
      <c r="AA185"/>
      <c r="AB185"/>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13.5" customHeight="1">
      <c r="A186" s="1"/>
      <c r="B186" s="1"/>
      <c r="C186" s="1"/>
      <c r="D186" s="1"/>
      <c r="E186" s="1"/>
      <c r="F186"/>
      <c r="G186"/>
      <c r="H186"/>
      <c r="I186"/>
      <c r="J186"/>
      <c r="K186"/>
      <c r="L186"/>
      <c r="M186"/>
      <c r="N186"/>
      <c r="O186"/>
      <c r="P186"/>
      <c r="Q186" s="24"/>
      <c r="R186"/>
      <c r="S186"/>
      <c r="T186"/>
      <c r="U186"/>
      <c r="V186" s="27"/>
      <c r="W186" s="18"/>
      <c r="X186"/>
      <c r="Y186"/>
      <c r="Z186"/>
      <c r="AA186"/>
      <c r="AB186"/>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13.5" customHeight="1">
      <c r="A187" s="1"/>
      <c r="B187" s="1"/>
      <c r="C187" s="1"/>
      <c r="D187" s="1"/>
      <c r="E187" s="1"/>
      <c r="F187"/>
      <c r="G187"/>
      <c r="H187"/>
      <c r="I187"/>
      <c r="J187"/>
      <c r="K187"/>
      <c r="L187"/>
      <c r="M187"/>
      <c r="N187"/>
      <c r="O187"/>
      <c r="P187"/>
      <c r="Q187" s="24"/>
      <c r="R187"/>
      <c r="S187"/>
      <c r="T187"/>
      <c r="U187"/>
      <c r="V187" s="27"/>
      <c r="W187" s="18"/>
      <c r="X187"/>
      <c r="Y187"/>
      <c r="Z187"/>
      <c r="AA187"/>
      <c r="AB187"/>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13.5" customHeight="1">
      <c r="A188" s="1"/>
      <c r="B188" s="1"/>
      <c r="C188" s="1"/>
      <c r="D188" s="1"/>
      <c r="E188" s="1"/>
      <c r="F188"/>
      <c r="G188"/>
      <c r="H188"/>
      <c r="I188"/>
      <c r="J188"/>
      <c r="K188"/>
      <c r="L188"/>
      <c r="M188"/>
      <c r="N188"/>
      <c r="O188"/>
      <c r="P188"/>
      <c r="Q188" s="24"/>
      <c r="R188"/>
      <c r="S188"/>
      <c r="T188"/>
      <c r="U188"/>
      <c r="V188" s="27"/>
      <c r="W188" s="18"/>
      <c r="X188"/>
      <c r="Y188"/>
      <c r="Z188"/>
      <c r="AA188"/>
      <c r="AB188"/>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13.5" customHeight="1">
      <c r="A189" s="1"/>
      <c r="B189" s="1"/>
      <c r="C189" s="1"/>
      <c r="D189" s="1"/>
      <c r="E189" s="1"/>
      <c r="F189"/>
      <c r="G189"/>
      <c r="H189"/>
      <c r="I189"/>
      <c r="J189"/>
      <c r="K189"/>
      <c r="L189"/>
      <c r="M189"/>
      <c r="N189"/>
      <c r="O189"/>
      <c r="P189"/>
      <c r="Q189" s="24"/>
      <c r="R189"/>
      <c r="S189"/>
      <c r="T189"/>
      <c r="U189"/>
      <c r="V189" s="27"/>
      <c r="W189" s="18"/>
      <c r="X189"/>
      <c r="Y189"/>
      <c r="Z189"/>
      <c r="AA189"/>
      <c r="AB189"/>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13.5" customHeight="1">
      <c r="A190" s="1"/>
      <c r="B190" s="1"/>
      <c r="C190" s="1"/>
      <c r="D190" s="1"/>
      <c r="E190" s="1"/>
      <c r="F190"/>
      <c r="G190"/>
      <c r="H190"/>
      <c r="I190"/>
      <c r="J190"/>
      <c r="K190"/>
      <c r="L190"/>
      <c r="M190"/>
      <c r="N190"/>
      <c r="O190"/>
      <c r="P190"/>
      <c r="Q190" s="24"/>
      <c r="R190"/>
      <c r="S190"/>
      <c r="T190"/>
      <c r="U190"/>
      <c r="V190" s="27"/>
      <c r="W190" s="18"/>
      <c r="X190"/>
      <c r="Y190"/>
      <c r="Z190"/>
      <c r="AA190"/>
      <c r="AB190"/>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13.5" customHeight="1">
      <c r="A191" s="1"/>
      <c r="B191" s="1"/>
      <c r="C191" s="1"/>
      <c r="D191" s="1"/>
      <c r="E191" s="1"/>
      <c r="F191"/>
      <c r="G191"/>
      <c r="H191"/>
      <c r="I191"/>
      <c r="J191"/>
      <c r="K191"/>
      <c r="L191"/>
      <c r="M191"/>
      <c r="N191"/>
      <c r="O191"/>
      <c r="P191"/>
      <c r="Q191" s="24"/>
      <c r="R191"/>
      <c r="S191"/>
      <c r="T191"/>
      <c r="U191"/>
      <c r="V191" s="27"/>
      <c r="W191" s="18"/>
      <c r="X191"/>
      <c r="Y191"/>
      <c r="Z191"/>
      <c r="AA191"/>
      <c r="AB19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13.5" customHeight="1">
      <c r="A192" s="1"/>
      <c r="B192" s="1"/>
      <c r="C192" s="1"/>
      <c r="D192" s="1"/>
      <c r="E192" s="1"/>
      <c r="F192"/>
      <c r="G192"/>
      <c r="H192"/>
      <c r="I192"/>
      <c r="J192"/>
      <c r="K192"/>
      <c r="L192"/>
      <c r="M192"/>
      <c r="N192"/>
      <c r="O192"/>
      <c r="P192"/>
      <c r="Q192" s="24"/>
      <c r="R192"/>
      <c r="S192"/>
      <c r="T192"/>
      <c r="U192"/>
      <c r="V192" s="27"/>
      <c r="W192" s="18"/>
      <c r="X192"/>
      <c r="Y192"/>
      <c r="Z192"/>
      <c r="AA192"/>
      <c r="AB192"/>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13.5" customHeight="1">
      <c r="A193" s="1"/>
      <c r="B193" s="1"/>
      <c r="C193" s="1"/>
      <c r="D193" s="1"/>
      <c r="E193" s="1"/>
      <c r="F193"/>
      <c r="G193"/>
      <c r="H193"/>
      <c r="I193"/>
      <c r="J193"/>
      <c r="K193"/>
      <c r="L193"/>
      <c r="M193"/>
      <c r="N193"/>
      <c r="O193"/>
      <c r="P193"/>
      <c r="Q193" s="24"/>
      <c r="R193"/>
      <c r="S193"/>
      <c r="T193"/>
      <c r="U193"/>
      <c r="V193" s="27"/>
      <c r="W193" s="18"/>
      <c r="X193"/>
      <c r="Y193"/>
      <c r="Z193"/>
      <c r="AA193"/>
      <c r="AB193"/>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13.5" customHeight="1">
      <c r="A194" s="1"/>
      <c r="B194" s="1"/>
      <c r="C194" s="1"/>
      <c r="D194" s="1"/>
      <c r="E194" s="1"/>
      <c r="F194"/>
      <c r="G194"/>
      <c r="H194"/>
      <c r="I194"/>
      <c r="J194"/>
      <c r="K194"/>
      <c r="L194"/>
      <c r="M194"/>
      <c r="N194"/>
      <c r="O194"/>
      <c r="P194"/>
      <c r="Q194" s="24"/>
      <c r="R194"/>
      <c r="S194"/>
      <c r="T194"/>
      <c r="U194"/>
      <c r="V194" s="27"/>
      <c r="W194" s="18"/>
      <c r="X194"/>
      <c r="Y194"/>
      <c r="Z194"/>
      <c r="AA194"/>
      <c r="AB194"/>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13.5" customHeight="1">
      <c r="A195" s="1"/>
      <c r="B195" s="1"/>
      <c r="C195" s="1"/>
      <c r="D195" s="1"/>
      <c r="E195" s="1"/>
      <c r="F195"/>
      <c r="G195"/>
      <c r="H195"/>
      <c r="I195"/>
      <c r="J195"/>
      <c r="K195"/>
      <c r="L195"/>
      <c r="M195"/>
      <c r="N195"/>
      <c r="O195"/>
      <c r="P195"/>
      <c r="Q195" s="24"/>
      <c r="R195"/>
      <c r="S195"/>
      <c r="T195"/>
      <c r="U195"/>
      <c r="V195" s="27"/>
      <c r="W195" s="18"/>
      <c r="X195"/>
      <c r="Y195"/>
      <c r="Z195"/>
      <c r="AA195"/>
      <c r="AB195"/>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13.5" customHeight="1">
      <c r="A196" s="1"/>
      <c r="B196" s="1"/>
      <c r="C196" s="1"/>
      <c r="D196" s="1"/>
      <c r="E196" s="1"/>
      <c r="F196"/>
      <c r="G196"/>
      <c r="H196"/>
      <c r="I196"/>
      <c r="J196"/>
      <c r="K196"/>
      <c r="L196"/>
      <c r="M196"/>
      <c r="N196"/>
      <c r="O196"/>
      <c r="P196"/>
      <c r="Q196" s="24"/>
      <c r="R196"/>
      <c r="S196"/>
      <c r="T196"/>
      <c r="U196"/>
      <c r="V196" s="27"/>
      <c r="W196" s="18"/>
      <c r="X196"/>
      <c r="Y196"/>
      <c r="Z196"/>
      <c r="AA196"/>
      <c r="AB196"/>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13.5" customHeight="1">
      <c r="A197" s="1"/>
      <c r="B197" s="1"/>
      <c r="C197" s="1"/>
      <c r="D197" s="1"/>
      <c r="E197" s="1"/>
      <c r="F197"/>
      <c r="G197"/>
      <c r="H197"/>
      <c r="I197"/>
      <c r="J197"/>
      <c r="K197"/>
      <c r="L197"/>
      <c r="M197"/>
      <c r="N197"/>
      <c r="O197"/>
      <c r="P197"/>
      <c r="Q197" s="24"/>
      <c r="R197"/>
      <c r="S197"/>
      <c r="T197"/>
      <c r="U197"/>
      <c r="V197" s="27"/>
      <c r="W197" s="18"/>
      <c r="X197"/>
      <c r="Y197"/>
      <c r="Z197"/>
      <c r="AA197"/>
      <c r="AB197"/>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13.5" customHeight="1">
      <c r="A198" s="1"/>
      <c r="B198" s="1"/>
      <c r="C198" s="1"/>
      <c r="D198" s="1"/>
      <c r="E198" s="1"/>
      <c r="F198"/>
      <c r="G198"/>
      <c r="H198"/>
      <c r="I198"/>
      <c r="J198"/>
      <c r="K198"/>
      <c r="L198"/>
      <c r="M198"/>
      <c r="N198"/>
      <c r="O198"/>
      <c r="P198"/>
      <c r="Q198" s="24"/>
      <c r="R198"/>
      <c r="S198"/>
      <c r="T198"/>
      <c r="U198"/>
      <c r="V198" s="27"/>
      <c r="W198" s="18"/>
      <c r="X198"/>
      <c r="Y198"/>
      <c r="Z198"/>
      <c r="AA198"/>
      <c r="AB198"/>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13.5" customHeight="1">
      <c r="A199" s="1"/>
      <c r="B199" s="1"/>
      <c r="C199" s="1"/>
      <c r="D199" s="1"/>
      <c r="E199" s="1"/>
      <c r="F199"/>
      <c r="G199"/>
      <c r="H199"/>
      <c r="I199"/>
      <c r="J199"/>
      <c r="K199"/>
      <c r="L199"/>
      <c r="M199"/>
      <c r="N199"/>
      <c r="O199"/>
      <c r="P199"/>
      <c r="Q199" s="24"/>
      <c r="R199"/>
      <c r="S199"/>
      <c r="T199"/>
      <c r="U199"/>
      <c r="V199" s="27"/>
      <c r="W199" s="18"/>
      <c r="X199"/>
      <c r="Y199"/>
      <c r="Z199"/>
      <c r="AA199"/>
      <c r="AB199"/>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13.5" customHeight="1">
      <c r="A200" s="1"/>
      <c r="B200" s="1"/>
      <c r="C200" s="1"/>
      <c r="D200" s="1"/>
      <c r="E200" s="1"/>
      <c r="F200"/>
      <c r="G200"/>
      <c r="H200"/>
      <c r="I200"/>
      <c r="J200"/>
      <c r="K200"/>
      <c r="L200"/>
      <c r="M200"/>
      <c r="N200"/>
      <c r="O200"/>
      <c r="P200"/>
      <c r="Q200" s="24"/>
      <c r="R200"/>
      <c r="S200"/>
      <c r="T200"/>
      <c r="U200"/>
      <c r="V200" s="27"/>
      <c r="W200" s="18"/>
      <c r="X200"/>
      <c r="Y200"/>
      <c r="Z200"/>
      <c r="AA200"/>
      <c r="AB200"/>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13.5" customHeight="1">
      <c r="A201" s="1"/>
      <c r="B201" s="1"/>
      <c r="C201" s="1"/>
      <c r="D201" s="1"/>
      <c r="E201" s="1"/>
      <c r="F201"/>
      <c r="G201"/>
      <c r="H201"/>
      <c r="I201"/>
      <c r="J201"/>
      <c r="K201"/>
      <c r="L201"/>
      <c r="M201"/>
      <c r="N201"/>
      <c r="O201"/>
      <c r="P201"/>
      <c r="Q201" s="24"/>
      <c r="R201"/>
      <c r="S201"/>
      <c r="T201"/>
      <c r="U201"/>
      <c r="V201" s="27"/>
      <c r="W201" s="18"/>
      <c r="X201"/>
      <c r="Y201"/>
      <c r="Z201"/>
      <c r="AA201"/>
      <c r="AB20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13.5" customHeight="1">
      <c r="A202" s="1"/>
      <c r="B202" s="1"/>
      <c r="C202" s="1"/>
      <c r="D202" s="1"/>
      <c r="E202" s="1"/>
      <c r="F202"/>
      <c r="G202"/>
      <c r="H202"/>
      <c r="I202"/>
      <c r="J202"/>
      <c r="K202"/>
      <c r="L202"/>
      <c r="M202"/>
      <c r="N202"/>
      <c r="O202"/>
      <c r="P202"/>
      <c r="Q202" s="24"/>
      <c r="R202"/>
      <c r="S202"/>
      <c r="T202"/>
      <c r="U202"/>
      <c r="V202" s="27"/>
      <c r="W202" s="18"/>
      <c r="X202"/>
      <c r="Y202"/>
      <c r="Z202"/>
      <c r="AA202"/>
      <c r="AB202"/>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13.5" customHeight="1">
      <c r="A203" s="1"/>
      <c r="B203" s="1"/>
      <c r="C203" s="1"/>
      <c r="D203" s="1"/>
      <c r="E203" s="1"/>
      <c r="F203"/>
      <c r="G203"/>
      <c r="H203"/>
      <c r="I203"/>
      <c r="J203"/>
      <c r="K203"/>
      <c r="L203"/>
      <c r="M203"/>
      <c r="N203"/>
      <c r="O203"/>
      <c r="P203"/>
      <c r="Q203" s="24"/>
      <c r="R203"/>
      <c r="S203"/>
      <c r="T203"/>
      <c r="U203"/>
      <c r="V203" s="27"/>
      <c r="W203" s="18"/>
      <c r="X203"/>
      <c r="Y203"/>
      <c r="Z203"/>
      <c r="AA203"/>
      <c r="AB203"/>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13.5" customHeight="1">
      <c r="A204" s="1"/>
      <c r="B204" s="1"/>
      <c r="C204" s="1"/>
      <c r="D204" s="1"/>
      <c r="E204" s="1"/>
      <c r="F204"/>
      <c r="G204"/>
      <c r="H204"/>
      <c r="I204"/>
      <c r="J204"/>
      <c r="K204"/>
      <c r="L204"/>
      <c r="M204"/>
      <c r="N204"/>
      <c r="O204"/>
      <c r="P204"/>
      <c r="Q204" s="24"/>
      <c r="R204"/>
      <c r="S204"/>
      <c r="T204"/>
      <c r="U204"/>
      <c r="V204" s="27"/>
      <c r="W204" s="18"/>
      <c r="X204"/>
      <c r="Y204"/>
      <c r="Z204"/>
      <c r="AA204"/>
      <c r="AB204"/>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13.5" customHeight="1">
      <c r="A205" s="1"/>
      <c r="B205" s="1"/>
      <c r="C205" s="1"/>
      <c r="D205" s="1"/>
      <c r="E205" s="1"/>
      <c r="F205"/>
      <c r="G205"/>
      <c r="H205"/>
      <c r="I205"/>
      <c r="J205"/>
      <c r="K205"/>
      <c r="L205"/>
      <c r="M205"/>
      <c r="N205"/>
      <c r="O205"/>
      <c r="P205"/>
      <c r="Q205" s="24"/>
      <c r="R205"/>
      <c r="S205"/>
      <c r="T205"/>
      <c r="U205"/>
      <c r="V205" s="27"/>
      <c r="W205" s="18"/>
      <c r="X205"/>
      <c r="Y205"/>
      <c r="Z205"/>
      <c r="AA205"/>
      <c r="AB205"/>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13.5" customHeight="1">
      <c r="A206" s="1"/>
      <c r="B206" s="1"/>
      <c r="C206" s="1"/>
      <c r="D206" s="1"/>
      <c r="E206" s="1"/>
      <c r="F206"/>
      <c r="G206"/>
      <c r="H206"/>
      <c r="I206"/>
      <c r="J206"/>
      <c r="K206"/>
      <c r="L206"/>
      <c r="M206"/>
      <c r="N206"/>
      <c r="O206"/>
      <c r="P206"/>
      <c r="Q206" s="24"/>
      <c r="R206"/>
      <c r="S206"/>
      <c r="T206"/>
      <c r="U206"/>
      <c r="V206" s="27"/>
      <c r="W206" s="18"/>
      <c r="X206"/>
      <c r="Y206"/>
      <c r="Z206"/>
      <c r="AA206"/>
      <c r="AB206"/>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13.5" customHeight="1">
      <c r="A207" s="1"/>
      <c r="B207" s="1"/>
      <c r="C207" s="1"/>
      <c r="D207" s="1"/>
      <c r="E207" s="1"/>
      <c r="F207"/>
      <c r="G207"/>
      <c r="H207"/>
      <c r="I207"/>
      <c r="J207"/>
      <c r="K207"/>
      <c r="L207"/>
      <c r="M207"/>
      <c r="N207"/>
      <c r="O207"/>
      <c r="P207"/>
      <c r="Q207" s="24"/>
      <c r="R207"/>
      <c r="S207"/>
      <c r="T207"/>
      <c r="U207"/>
      <c r="V207" s="27"/>
      <c r="W207" s="18"/>
      <c r="X207"/>
      <c r="Y207"/>
      <c r="Z207"/>
      <c r="AA207"/>
      <c r="AB207"/>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13.5" customHeight="1">
      <c r="A208" s="1"/>
      <c r="B208" s="1"/>
      <c r="C208" s="1"/>
      <c r="D208" s="1"/>
      <c r="E208" s="1"/>
      <c r="F208"/>
      <c r="G208"/>
      <c r="H208"/>
      <c r="I208"/>
      <c r="J208"/>
      <c r="K208"/>
      <c r="L208"/>
      <c r="M208"/>
      <c r="N208"/>
      <c r="O208"/>
      <c r="P208"/>
      <c r="Q208" s="24"/>
      <c r="R208"/>
      <c r="S208"/>
      <c r="T208"/>
      <c r="U208"/>
      <c r="V208" s="27"/>
      <c r="W208" s="18"/>
      <c r="X208"/>
      <c r="Y208"/>
      <c r="Z208"/>
      <c r="AA208"/>
      <c r="AB208"/>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13.5" customHeight="1">
      <c r="A209" s="1"/>
      <c r="B209" s="1"/>
      <c r="C209" s="1"/>
      <c r="D209" s="1"/>
      <c r="E209" s="1"/>
      <c r="F209"/>
      <c r="G209"/>
      <c r="H209"/>
      <c r="I209"/>
      <c r="J209"/>
      <c r="K209"/>
      <c r="L209"/>
      <c r="M209"/>
      <c r="N209"/>
      <c r="O209"/>
      <c r="P209"/>
      <c r="Q209" s="24"/>
      <c r="R209"/>
      <c r="S209"/>
      <c r="T209"/>
      <c r="U209"/>
      <c r="V209" s="27"/>
      <c r="W209" s="18"/>
      <c r="X209"/>
      <c r="Y209"/>
      <c r="Z209"/>
      <c r="AA209"/>
      <c r="AB209"/>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3.5" customHeight="1">
      <c r="A210" s="1"/>
      <c r="B210" s="1"/>
      <c r="C210" s="1"/>
      <c r="D210" s="1"/>
      <c r="E210" s="1"/>
      <c r="F210"/>
      <c r="G210"/>
      <c r="H210"/>
      <c r="I210"/>
      <c r="J210"/>
      <c r="K210"/>
      <c r="L210"/>
      <c r="M210"/>
      <c r="N210"/>
      <c r="O210"/>
      <c r="P210"/>
      <c r="Q210" s="24"/>
      <c r="R210"/>
      <c r="S210"/>
      <c r="T210"/>
      <c r="U210"/>
      <c r="V210" s="27"/>
      <c r="W210" s="18"/>
      <c r="X210"/>
      <c r="Y210"/>
      <c r="Z210"/>
      <c r="AA210"/>
      <c r="AB210"/>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3.5" customHeight="1">
      <c r="A211" s="1"/>
      <c r="B211" s="1"/>
      <c r="C211" s="1"/>
      <c r="D211" s="1"/>
      <c r="E211" s="1"/>
      <c r="F211"/>
      <c r="G211"/>
      <c r="H211"/>
      <c r="I211"/>
      <c r="J211"/>
      <c r="K211"/>
      <c r="L211"/>
      <c r="M211"/>
      <c r="N211"/>
      <c r="O211"/>
      <c r="P211"/>
      <c r="Q211" s="24"/>
      <c r="R211"/>
      <c r="S211"/>
      <c r="T211"/>
      <c r="U211"/>
      <c r="V211" s="27"/>
      <c r="W211" s="18"/>
      <c r="X211"/>
      <c r="Y211"/>
      <c r="Z211"/>
      <c r="AA211"/>
      <c r="AB21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13.5" customHeight="1">
      <c r="A212" s="1"/>
      <c r="B212" s="1"/>
      <c r="C212" s="1"/>
      <c r="D212" s="1"/>
      <c r="E212" s="1"/>
      <c r="F212"/>
      <c r="G212"/>
      <c r="H212"/>
      <c r="I212"/>
      <c r="J212"/>
      <c r="K212"/>
      <c r="L212"/>
      <c r="M212"/>
      <c r="N212"/>
      <c r="O212"/>
      <c r="P212"/>
      <c r="Q212" s="24"/>
      <c r="R212"/>
      <c r="S212"/>
      <c r="T212"/>
      <c r="U212"/>
      <c r="V212" s="27"/>
      <c r="W212" s="18"/>
      <c r="X212"/>
      <c r="Y212"/>
      <c r="Z212"/>
      <c r="AA212"/>
      <c r="AB212"/>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13.5" customHeight="1">
      <c r="A213" s="1"/>
      <c r="B213" s="1"/>
      <c r="C213" s="1"/>
      <c r="D213" s="1"/>
      <c r="E213" s="1"/>
      <c r="F213"/>
      <c r="G213"/>
      <c r="H213"/>
      <c r="I213"/>
      <c r="J213"/>
      <c r="K213"/>
      <c r="L213"/>
      <c r="M213"/>
      <c r="N213"/>
      <c r="O213"/>
      <c r="P213"/>
      <c r="Q213" s="24"/>
      <c r="R213"/>
      <c r="S213"/>
      <c r="T213"/>
      <c r="U213"/>
      <c r="V213" s="27"/>
      <c r="W213" s="18"/>
      <c r="X213"/>
      <c r="Y213"/>
      <c r="Z213"/>
      <c r="AA213"/>
      <c r="AB213"/>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13.5" customHeight="1">
      <c r="A214" s="1"/>
      <c r="B214" s="1"/>
      <c r="C214" s="1"/>
      <c r="D214" s="1"/>
      <c r="E214" s="1"/>
      <c r="F214"/>
      <c r="G214"/>
      <c r="H214"/>
      <c r="I214"/>
      <c r="J214"/>
      <c r="K214"/>
      <c r="L214"/>
      <c r="M214"/>
      <c r="N214"/>
      <c r="O214"/>
      <c r="P214"/>
      <c r="Q214" s="24"/>
      <c r="R214"/>
      <c r="S214"/>
      <c r="T214"/>
      <c r="U214"/>
      <c r="V214" s="27"/>
      <c r="W214" s="18"/>
      <c r="X214"/>
      <c r="Y214"/>
      <c r="Z214"/>
      <c r="AA214"/>
      <c r="AB214"/>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13.5" customHeight="1">
      <c r="A215" s="1"/>
      <c r="B215" s="1"/>
      <c r="C215" s="1"/>
      <c r="D215" s="1"/>
      <c r="E215" s="1"/>
      <c r="F215"/>
      <c r="G215"/>
      <c r="H215"/>
      <c r="I215"/>
      <c r="J215"/>
      <c r="K215"/>
      <c r="L215"/>
      <c r="M215"/>
      <c r="N215"/>
      <c r="O215"/>
      <c r="P215"/>
      <c r="Q215" s="24"/>
      <c r="R215"/>
      <c r="S215"/>
      <c r="T215"/>
      <c r="U215"/>
      <c r="V215" s="27"/>
      <c r="W215" s="18"/>
      <c r="X215"/>
      <c r="Y215"/>
      <c r="Z215"/>
      <c r="AA215"/>
      <c r="AB215"/>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13.5" customHeight="1">
      <c r="A216" s="1"/>
      <c r="B216" s="1"/>
      <c r="C216" s="1"/>
      <c r="D216" s="1"/>
      <c r="E216" s="1"/>
      <c r="F216"/>
      <c r="G216"/>
      <c r="H216"/>
      <c r="I216"/>
      <c r="J216"/>
      <c r="K216"/>
      <c r="L216"/>
      <c r="M216"/>
      <c r="N216"/>
      <c r="O216"/>
      <c r="P216"/>
      <c r="Q216" s="24"/>
      <c r="R216"/>
      <c r="S216"/>
      <c r="T216"/>
      <c r="U216"/>
      <c r="V216" s="27"/>
      <c r="W216" s="18"/>
      <c r="X216"/>
      <c r="Y216"/>
      <c r="Z216"/>
      <c r="AA216"/>
      <c r="AB216"/>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13.5" customHeight="1">
      <c r="A217" s="1"/>
      <c r="B217" s="1"/>
      <c r="C217" s="1"/>
      <c r="D217" s="1"/>
      <c r="E217" s="1"/>
      <c r="F217"/>
      <c r="G217"/>
      <c r="H217"/>
      <c r="I217"/>
      <c r="J217"/>
      <c r="K217"/>
      <c r="L217"/>
      <c r="M217"/>
      <c r="N217"/>
      <c r="O217"/>
      <c r="P217"/>
      <c r="Q217" s="24"/>
      <c r="R217"/>
      <c r="S217"/>
      <c r="T217"/>
      <c r="U217"/>
      <c r="V217" s="27"/>
      <c r="W217" s="18"/>
      <c r="X217"/>
      <c r="Y217"/>
      <c r="Z217"/>
      <c r="AA217"/>
      <c r="AB217"/>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13.5" customHeight="1">
      <c r="A218" s="1"/>
      <c r="B218" s="1"/>
      <c r="C218" s="1"/>
      <c r="D218" s="1"/>
      <c r="E218" s="1"/>
      <c r="F218"/>
      <c r="G218"/>
      <c r="H218"/>
      <c r="I218"/>
      <c r="J218"/>
      <c r="K218"/>
      <c r="L218"/>
      <c r="M218"/>
      <c r="N218"/>
      <c r="O218"/>
      <c r="P218"/>
      <c r="Q218" s="24"/>
      <c r="R218"/>
      <c r="S218"/>
      <c r="T218"/>
      <c r="U218"/>
      <c r="V218" s="27"/>
      <c r="W218" s="18"/>
      <c r="X218"/>
      <c r="Y218"/>
      <c r="Z218"/>
      <c r="AA218"/>
      <c r="AB218"/>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13.5" customHeight="1">
      <c r="A219" s="1"/>
      <c r="B219" s="1"/>
      <c r="C219" s="1"/>
      <c r="D219" s="1"/>
      <c r="E219" s="1"/>
      <c r="F219"/>
      <c r="G219"/>
      <c r="H219"/>
      <c r="I219"/>
      <c r="J219"/>
      <c r="K219"/>
      <c r="L219"/>
      <c r="M219"/>
      <c r="N219"/>
      <c r="O219"/>
      <c r="P219"/>
      <c r="Q219" s="24"/>
      <c r="R219"/>
      <c r="S219"/>
      <c r="T219"/>
      <c r="U219"/>
      <c r="V219" s="27"/>
      <c r="W219" s="18"/>
      <c r="X219"/>
      <c r="Y219"/>
      <c r="Z219"/>
      <c r="AA219"/>
      <c r="AB219"/>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13.5" customHeight="1">
      <c r="A220" s="1"/>
      <c r="B220" s="1"/>
      <c r="C220" s="1"/>
      <c r="D220" s="1"/>
      <c r="E220" s="1"/>
      <c r="F220"/>
      <c r="G220"/>
      <c r="H220"/>
      <c r="I220"/>
      <c r="J220"/>
      <c r="K220"/>
      <c r="L220"/>
      <c r="M220"/>
      <c r="N220"/>
      <c r="O220"/>
      <c r="P220"/>
      <c r="Q220" s="24"/>
      <c r="R220"/>
      <c r="S220"/>
      <c r="T220"/>
      <c r="U220"/>
      <c r="V220" s="27"/>
      <c r="W220" s="18"/>
      <c r="X220"/>
      <c r="Y220"/>
      <c r="Z220"/>
      <c r="AA220"/>
      <c r="AB220"/>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13.5" customHeight="1">
      <c r="A221" s="1"/>
      <c r="B221" s="1"/>
      <c r="C221" s="1"/>
      <c r="D221" s="1"/>
      <c r="E221" s="1"/>
      <c r="F221"/>
      <c r="G221"/>
      <c r="H221"/>
      <c r="I221"/>
      <c r="J221"/>
      <c r="K221"/>
      <c r="L221"/>
      <c r="M221"/>
      <c r="N221"/>
      <c r="O221"/>
      <c r="P221"/>
      <c r="Q221" s="24"/>
      <c r="R221"/>
      <c r="S221"/>
      <c r="T221"/>
      <c r="U221"/>
      <c r="V221" s="27"/>
      <c r="W221" s="18"/>
      <c r="X221"/>
      <c r="Y221"/>
      <c r="Z221"/>
      <c r="AA221"/>
      <c r="AB22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13.5" customHeight="1">
      <c r="A222" s="1"/>
      <c r="B222" s="1"/>
      <c r="C222" s="1"/>
      <c r="D222" s="1"/>
      <c r="E222" s="1"/>
      <c r="F222"/>
      <c r="G222"/>
      <c r="H222"/>
      <c r="I222"/>
      <c r="J222"/>
      <c r="K222"/>
      <c r="L222"/>
      <c r="M222"/>
      <c r="N222"/>
      <c r="O222"/>
      <c r="P222"/>
      <c r="Q222" s="24"/>
      <c r="R222"/>
      <c r="S222"/>
      <c r="T222"/>
      <c r="U222"/>
      <c r="V222" s="27"/>
      <c r="W222" s="18"/>
      <c r="X222"/>
      <c r="Y222"/>
      <c r="Z222"/>
      <c r="AA222"/>
      <c r="AB222"/>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13.5" customHeight="1">
      <c r="A223" s="1"/>
      <c r="B223" s="1"/>
      <c r="C223" s="1"/>
      <c r="D223" s="1"/>
      <c r="E223" s="1"/>
      <c r="F223"/>
      <c r="G223"/>
      <c r="H223"/>
      <c r="I223"/>
      <c r="J223"/>
      <c r="K223"/>
      <c r="L223"/>
      <c r="M223"/>
      <c r="N223"/>
      <c r="O223"/>
      <c r="P223"/>
      <c r="Q223" s="24"/>
      <c r="R223"/>
      <c r="S223"/>
      <c r="T223"/>
      <c r="U223"/>
      <c r="V223" s="27"/>
      <c r="W223" s="18"/>
      <c r="X223"/>
      <c r="Y223"/>
      <c r="Z223"/>
      <c r="AA223"/>
      <c r="AB223"/>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13.5" customHeight="1">
      <c r="A224" s="1"/>
      <c r="B224" s="1"/>
      <c r="C224" s="1"/>
      <c r="D224" s="1"/>
      <c r="E224" s="1"/>
      <c r="F224"/>
      <c r="G224"/>
      <c r="H224"/>
      <c r="I224"/>
      <c r="J224"/>
      <c r="K224"/>
      <c r="L224"/>
      <c r="M224"/>
      <c r="N224"/>
      <c r="O224"/>
      <c r="P224"/>
      <c r="Q224" s="24"/>
      <c r="R224"/>
      <c r="S224"/>
      <c r="T224"/>
      <c r="U224"/>
      <c r="V224" s="27"/>
      <c r="W224" s="18"/>
      <c r="X224"/>
      <c r="Y224"/>
      <c r="Z224"/>
      <c r="AA224"/>
      <c r="AB224"/>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13.5" customHeight="1">
      <c r="A225" s="1"/>
      <c r="B225" s="1"/>
      <c r="C225" s="1"/>
      <c r="D225" s="1"/>
      <c r="E225" s="1"/>
      <c r="F225"/>
      <c r="G225"/>
      <c r="H225"/>
      <c r="I225"/>
      <c r="J225"/>
      <c r="K225"/>
      <c r="L225"/>
      <c r="M225"/>
      <c r="N225"/>
      <c r="O225"/>
      <c r="P225"/>
      <c r="Q225" s="24"/>
      <c r="R225"/>
      <c r="S225"/>
      <c r="T225"/>
      <c r="U225"/>
      <c r="V225" s="27"/>
      <c r="W225" s="18"/>
      <c r="X225"/>
      <c r="Y225"/>
      <c r="Z225"/>
      <c r="AA225"/>
      <c r="AB225"/>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13.5" customHeight="1">
      <c r="A226" s="1"/>
      <c r="B226" s="1"/>
      <c r="C226" s="1"/>
      <c r="D226" s="1"/>
      <c r="E226" s="1"/>
      <c r="F226"/>
      <c r="G226"/>
      <c r="H226"/>
      <c r="I226"/>
      <c r="J226"/>
      <c r="K226"/>
      <c r="L226"/>
      <c r="M226"/>
      <c r="N226"/>
      <c r="O226"/>
      <c r="P226"/>
      <c r="Q226" s="24"/>
      <c r="R226"/>
      <c r="S226"/>
      <c r="T226"/>
      <c r="U226"/>
      <c r="V226" s="27"/>
      <c r="W226" s="18"/>
      <c r="X226"/>
      <c r="Y226"/>
      <c r="Z226"/>
      <c r="AA226"/>
      <c r="AB226"/>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13.5" customHeight="1">
      <c r="A227" s="1"/>
      <c r="B227" s="1"/>
      <c r="C227" s="1"/>
      <c r="D227" s="1"/>
      <c r="E227" s="1"/>
      <c r="F227"/>
      <c r="G227"/>
      <c r="H227"/>
      <c r="I227"/>
      <c r="J227"/>
      <c r="K227"/>
      <c r="L227"/>
      <c r="M227"/>
      <c r="N227"/>
      <c r="O227"/>
      <c r="P227"/>
      <c r="Q227" s="24"/>
      <c r="R227"/>
      <c r="S227"/>
      <c r="T227"/>
      <c r="U227"/>
      <c r="V227" s="27"/>
      <c r="W227" s="18"/>
      <c r="X227"/>
      <c r="Y227"/>
      <c r="Z227"/>
      <c r="AA227"/>
      <c r="AB227"/>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13.5" customHeight="1">
      <c r="A228" s="1"/>
      <c r="B228" s="1"/>
      <c r="C228" s="1"/>
      <c r="D228" s="1"/>
      <c r="E228" s="1"/>
      <c r="F228"/>
      <c r="G228"/>
      <c r="H228"/>
      <c r="I228"/>
      <c r="J228"/>
      <c r="K228"/>
      <c r="L228"/>
      <c r="M228"/>
      <c r="N228"/>
      <c r="O228"/>
      <c r="P228"/>
      <c r="Q228" s="24"/>
      <c r="R228"/>
      <c r="S228"/>
      <c r="T228"/>
      <c r="U228"/>
      <c r="V228" s="27"/>
      <c r="W228" s="18"/>
      <c r="X228"/>
      <c r="Y228"/>
      <c r="Z228"/>
      <c r="AA228"/>
      <c r="AB228"/>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13.5" customHeight="1">
      <c r="A229" s="1"/>
      <c r="B229" s="1"/>
      <c r="C229" s="1"/>
      <c r="D229" s="1"/>
      <c r="E229" s="1"/>
      <c r="F229"/>
      <c r="G229"/>
      <c r="H229"/>
      <c r="I229"/>
      <c r="J229"/>
      <c r="K229"/>
      <c r="L229"/>
      <c r="M229"/>
      <c r="N229"/>
      <c r="O229"/>
      <c r="P229"/>
      <c r="Q229" s="24"/>
      <c r="R229"/>
      <c r="S229"/>
      <c r="T229"/>
      <c r="U229"/>
      <c r="V229" s="27"/>
      <c r="W229" s="18"/>
      <c r="X229"/>
      <c r="Y229"/>
      <c r="Z229"/>
      <c r="AA229"/>
      <c r="AB229"/>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13.5" customHeight="1">
      <c r="A230" s="1"/>
      <c r="B230" s="1"/>
      <c r="C230" s="1"/>
      <c r="D230" s="1"/>
      <c r="E230" s="1"/>
      <c r="F230"/>
      <c r="G230"/>
      <c r="H230"/>
      <c r="I230"/>
      <c r="J230"/>
      <c r="K230"/>
      <c r="L230"/>
      <c r="M230"/>
      <c r="N230"/>
      <c r="O230"/>
      <c r="P230"/>
      <c r="Q230" s="24"/>
      <c r="R230"/>
      <c r="S230"/>
      <c r="T230"/>
      <c r="U230"/>
      <c r="V230" s="27"/>
      <c r="W230" s="18"/>
      <c r="X230"/>
      <c r="Y230"/>
      <c r="Z230"/>
      <c r="AA230"/>
      <c r="AB230"/>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13.5" customHeight="1">
      <c r="A231" s="1"/>
      <c r="B231" s="1"/>
      <c r="C231" s="1"/>
      <c r="D231" s="1"/>
      <c r="E231" s="1"/>
      <c r="F231"/>
      <c r="G231"/>
      <c r="H231"/>
      <c r="I231"/>
      <c r="J231"/>
      <c r="K231"/>
      <c r="L231"/>
      <c r="M231"/>
      <c r="N231"/>
      <c r="O231"/>
      <c r="P231"/>
      <c r="Q231" s="24"/>
      <c r="R231"/>
      <c r="S231"/>
      <c r="T231"/>
      <c r="U231"/>
      <c r="V231" s="27"/>
      <c r="W231" s="18"/>
      <c r="X231"/>
      <c r="Y231"/>
      <c r="Z231"/>
      <c r="AA231"/>
      <c r="AB23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13.5" customHeight="1">
      <c r="A232" s="1"/>
      <c r="B232" s="1"/>
      <c r="C232" s="1"/>
      <c r="D232" s="1"/>
      <c r="E232" s="1"/>
      <c r="F232"/>
      <c r="G232"/>
      <c r="H232"/>
      <c r="I232"/>
      <c r="J232"/>
      <c r="K232"/>
      <c r="L232"/>
      <c r="M232"/>
      <c r="N232"/>
      <c r="O232"/>
      <c r="P232"/>
      <c r="Q232" s="24"/>
      <c r="R232"/>
      <c r="S232"/>
      <c r="T232"/>
      <c r="U232"/>
      <c r="V232" s="27"/>
      <c r="W232" s="18"/>
      <c r="X232"/>
      <c r="Y232"/>
      <c r="Z232"/>
      <c r="AA232"/>
      <c r="AB232"/>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13.5" customHeight="1">
      <c r="A233" s="1"/>
      <c r="B233" s="1"/>
      <c r="C233" s="1"/>
      <c r="D233" s="1"/>
      <c r="E233" s="1"/>
      <c r="F233"/>
      <c r="G233"/>
      <c r="H233"/>
      <c r="I233"/>
      <c r="J233"/>
      <c r="K233"/>
      <c r="L233"/>
      <c r="M233"/>
      <c r="N233"/>
      <c r="O233"/>
      <c r="P233"/>
      <c r="Q233" s="24"/>
      <c r="R233"/>
      <c r="S233"/>
      <c r="T233"/>
      <c r="U233"/>
      <c r="V233" s="27"/>
      <c r="W233" s="18"/>
      <c r="X233"/>
      <c r="Y233"/>
      <c r="Z233"/>
      <c r="AA233"/>
      <c r="AB233"/>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13.5" customHeight="1">
      <c r="A234" s="1"/>
      <c r="B234" s="1"/>
      <c r="C234" s="1"/>
      <c r="D234" s="1"/>
      <c r="E234" s="1"/>
      <c r="F234"/>
      <c r="G234"/>
      <c r="H234"/>
      <c r="I234"/>
      <c r="J234"/>
      <c r="K234"/>
      <c r="L234"/>
      <c r="M234"/>
      <c r="N234"/>
      <c r="O234"/>
      <c r="P234"/>
      <c r="Q234" s="24"/>
      <c r="R234"/>
      <c r="S234"/>
      <c r="T234"/>
      <c r="U234"/>
      <c r="V234" s="27"/>
      <c r="W234" s="18"/>
      <c r="X234"/>
      <c r="Y234"/>
      <c r="Z234"/>
      <c r="AA234"/>
      <c r="AB234"/>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13.5" customHeight="1">
      <c r="A235" s="1"/>
      <c r="B235" s="1"/>
      <c r="C235" s="1"/>
      <c r="D235" s="1"/>
      <c r="E235" s="1"/>
      <c r="F235"/>
      <c r="G235"/>
      <c r="H235"/>
      <c r="I235"/>
      <c r="J235"/>
      <c r="K235"/>
      <c r="L235"/>
      <c r="M235"/>
      <c r="N235"/>
      <c r="O235"/>
      <c r="P235"/>
      <c r="Q235" s="24"/>
      <c r="R235"/>
      <c r="S235"/>
      <c r="T235"/>
      <c r="U235"/>
      <c r="V235" s="27"/>
      <c r="W235" s="18"/>
      <c r="X235"/>
      <c r="Y235"/>
      <c r="Z235"/>
      <c r="AA235"/>
      <c r="AB235"/>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13.5" customHeight="1">
      <c r="A236" s="1"/>
      <c r="B236" s="1"/>
      <c r="C236" s="1"/>
      <c r="D236" s="1"/>
      <c r="E236" s="1"/>
      <c r="F236"/>
      <c r="G236"/>
      <c r="H236"/>
      <c r="I236"/>
      <c r="J236"/>
      <c r="K236"/>
      <c r="L236"/>
      <c r="M236"/>
      <c r="N236"/>
      <c r="O236"/>
      <c r="P236"/>
      <c r="Q236" s="24"/>
      <c r="R236"/>
      <c r="S236"/>
      <c r="T236"/>
      <c r="U236"/>
      <c r="V236" s="27"/>
      <c r="W236" s="18"/>
      <c r="X236"/>
      <c r="Y236"/>
      <c r="Z236"/>
      <c r="AA236"/>
      <c r="AB236"/>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13.5" customHeight="1">
      <c r="A237" s="1"/>
      <c r="B237" s="1"/>
      <c r="C237" s="1"/>
      <c r="D237" s="1"/>
      <c r="E237" s="1"/>
      <c r="F237"/>
      <c r="G237"/>
      <c r="H237"/>
      <c r="I237"/>
      <c r="J237"/>
      <c r="K237"/>
      <c r="L237"/>
      <c r="M237"/>
      <c r="N237"/>
      <c r="O237"/>
      <c r="P237"/>
      <c r="Q237" s="24"/>
      <c r="R237"/>
      <c r="S237"/>
      <c r="T237"/>
      <c r="U237"/>
      <c r="V237" s="27"/>
      <c r="W237" s="18"/>
      <c r="X237"/>
      <c r="Y237"/>
      <c r="Z237"/>
      <c r="AA237"/>
      <c r="AB237"/>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13.5" customHeight="1">
      <c r="A238" s="1"/>
      <c r="B238" s="1"/>
      <c r="C238" s="1"/>
      <c r="D238" s="1"/>
      <c r="E238" s="1"/>
      <c r="F238"/>
      <c r="G238"/>
      <c r="H238"/>
      <c r="I238"/>
      <c r="J238"/>
      <c r="K238"/>
      <c r="L238"/>
      <c r="M238"/>
      <c r="N238"/>
      <c r="O238"/>
      <c r="P238"/>
      <c r="Q238" s="24"/>
      <c r="R238"/>
      <c r="S238"/>
      <c r="T238"/>
      <c r="U238"/>
      <c r="V238" s="27"/>
      <c r="W238" s="18"/>
      <c r="X238"/>
      <c r="Y238"/>
      <c r="Z238"/>
      <c r="AA238"/>
      <c r="AB238"/>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13.5" customHeight="1">
      <c r="A239" s="1"/>
      <c r="B239" s="1"/>
      <c r="C239" s="1"/>
      <c r="D239" s="1"/>
      <c r="E239" s="1"/>
      <c r="F239"/>
      <c r="G239"/>
      <c r="H239"/>
      <c r="I239"/>
      <c r="J239"/>
      <c r="K239"/>
      <c r="L239"/>
      <c r="M239"/>
      <c r="N239"/>
      <c r="O239"/>
      <c r="P239"/>
      <c r="Q239" s="24"/>
      <c r="R239"/>
      <c r="S239"/>
      <c r="T239"/>
      <c r="U239"/>
      <c r="V239" s="27"/>
      <c r="W239" s="18"/>
      <c r="X239"/>
      <c r="Y239"/>
      <c r="Z239"/>
      <c r="AA239"/>
      <c r="AB239"/>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13.5" customHeight="1">
      <c r="A240" s="1"/>
      <c r="B240" s="1"/>
      <c r="C240" s="1"/>
      <c r="D240" s="1"/>
      <c r="E240" s="1"/>
      <c r="F240"/>
      <c r="G240"/>
      <c r="H240"/>
      <c r="I240"/>
      <c r="J240"/>
      <c r="K240"/>
      <c r="L240"/>
      <c r="M240"/>
      <c r="N240"/>
      <c r="O240"/>
      <c r="P240"/>
      <c r="Q240" s="24"/>
      <c r="R240"/>
      <c r="S240"/>
      <c r="T240"/>
      <c r="U240"/>
      <c r="V240" s="27"/>
      <c r="W240" s="18"/>
      <c r="X240"/>
      <c r="Y240"/>
      <c r="Z240"/>
      <c r="AA240"/>
      <c r="AB240"/>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13.5" customHeight="1">
      <c r="A241" s="1"/>
      <c r="B241" s="1"/>
      <c r="C241" s="1"/>
      <c r="D241" s="1"/>
      <c r="E241" s="1"/>
      <c r="F241"/>
      <c r="G241"/>
      <c r="H241"/>
      <c r="I241"/>
      <c r="J241"/>
      <c r="K241"/>
      <c r="L241"/>
      <c r="M241"/>
      <c r="N241"/>
      <c r="O241"/>
      <c r="P241"/>
      <c r="Q241" s="24"/>
      <c r="R241"/>
      <c r="S241"/>
      <c r="T241"/>
      <c r="U241"/>
      <c r="V241" s="27"/>
      <c r="W241" s="18"/>
      <c r="X241"/>
      <c r="Y241"/>
      <c r="Z241"/>
      <c r="AA241"/>
      <c r="AB241"/>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13.5" customHeight="1">
      <c r="A242" s="1"/>
      <c r="B242" s="1"/>
      <c r="C242" s="1"/>
      <c r="D242" s="1"/>
      <c r="E242" s="1"/>
      <c r="F242"/>
      <c r="G242"/>
      <c r="H242"/>
      <c r="I242"/>
      <c r="J242"/>
      <c r="K242"/>
      <c r="L242"/>
      <c r="M242"/>
      <c r="N242"/>
      <c r="O242"/>
      <c r="P242"/>
      <c r="Q242" s="24"/>
      <c r="R242"/>
      <c r="S242"/>
      <c r="T242"/>
      <c r="U242"/>
      <c r="V242" s="27"/>
      <c r="W242" s="18"/>
      <c r="X242"/>
      <c r="Y242"/>
      <c r="Z242"/>
      <c r="AA242"/>
      <c r="AB242"/>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13.5" customHeight="1">
      <c r="A243" s="1"/>
      <c r="B243" s="1"/>
      <c r="C243" s="1"/>
      <c r="D243" s="1"/>
      <c r="E243" s="1"/>
      <c r="F243"/>
      <c r="G243"/>
      <c r="H243"/>
      <c r="I243"/>
      <c r="J243"/>
      <c r="K243"/>
      <c r="L243"/>
      <c r="M243"/>
      <c r="N243"/>
      <c r="O243"/>
      <c r="P243"/>
      <c r="Q243" s="24"/>
      <c r="R243"/>
      <c r="S243"/>
      <c r="T243"/>
      <c r="U243"/>
      <c r="V243" s="27"/>
      <c r="W243" s="18"/>
      <c r="X243"/>
      <c r="Y243"/>
      <c r="Z243"/>
      <c r="AA243"/>
      <c r="AB243"/>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13.5" customHeight="1">
      <c r="A244" s="1"/>
      <c r="B244" s="1"/>
      <c r="C244" s="1"/>
      <c r="D244" s="1"/>
      <c r="E244" s="1"/>
      <c r="F244"/>
      <c r="G244"/>
      <c r="H244"/>
      <c r="I244"/>
      <c r="J244"/>
      <c r="K244"/>
      <c r="L244"/>
      <c r="M244"/>
      <c r="N244"/>
      <c r="O244"/>
      <c r="P244"/>
      <c r="Q244" s="24"/>
      <c r="R244"/>
      <c r="S244"/>
      <c r="T244"/>
      <c r="U244"/>
      <c r="V244" s="27"/>
      <c r="W244" s="18"/>
      <c r="X244"/>
      <c r="Y244"/>
      <c r="Z244"/>
      <c r="AA244"/>
      <c r="AB244"/>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13.5" customHeight="1">
      <c r="A245" s="1"/>
      <c r="B245" s="1"/>
      <c r="C245" s="1"/>
      <c r="D245" s="1"/>
      <c r="E245" s="1"/>
      <c r="F245"/>
      <c r="G245"/>
      <c r="H245"/>
      <c r="I245"/>
      <c r="J245"/>
      <c r="K245"/>
      <c r="L245"/>
      <c r="M245"/>
      <c r="N245"/>
      <c r="O245"/>
      <c r="P245"/>
      <c r="Q245" s="24"/>
      <c r="R245"/>
      <c r="S245"/>
      <c r="T245"/>
      <c r="U245"/>
      <c r="V245" s="27"/>
      <c r="W245" s="18"/>
      <c r="X245"/>
      <c r="Y245"/>
      <c r="Z245"/>
      <c r="AA245"/>
      <c r="AB245"/>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13.5" customHeight="1">
      <c r="A246" s="1"/>
      <c r="B246" s="1"/>
      <c r="C246" s="1"/>
      <c r="D246" s="1"/>
      <c r="E246" s="1"/>
      <c r="F246"/>
      <c r="G246"/>
      <c r="H246"/>
      <c r="I246"/>
      <c r="J246"/>
      <c r="K246"/>
      <c r="L246"/>
      <c r="M246"/>
      <c r="N246"/>
      <c r="O246"/>
      <c r="P246"/>
      <c r="Q246" s="24"/>
      <c r="R246"/>
      <c r="S246"/>
      <c r="T246"/>
      <c r="U246"/>
      <c r="V246" s="27"/>
      <c r="W246" s="18"/>
      <c r="X246"/>
      <c r="Y246"/>
      <c r="Z246"/>
      <c r="AA246"/>
      <c r="AB246"/>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13.5" customHeight="1">
      <c r="A247" s="1"/>
      <c r="B247" s="1"/>
      <c r="C247" s="1"/>
      <c r="D247" s="1"/>
      <c r="E247" s="1"/>
      <c r="F247"/>
      <c r="G247"/>
      <c r="H247"/>
      <c r="I247"/>
      <c r="J247"/>
      <c r="K247"/>
      <c r="L247"/>
      <c r="M247"/>
      <c r="N247"/>
      <c r="O247"/>
      <c r="P247"/>
      <c r="Q247" s="24"/>
      <c r="R247"/>
      <c r="S247"/>
      <c r="T247"/>
      <c r="U247"/>
      <c r="V247" s="27"/>
      <c r="W247" s="18"/>
      <c r="X247"/>
      <c r="Y247"/>
      <c r="Z247"/>
      <c r="AA247"/>
      <c r="AB247"/>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13.5" customHeight="1">
      <c r="A248" s="1"/>
      <c r="B248" s="1"/>
      <c r="C248" s="1"/>
      <c r="D248" s="1"/>
      <c r="E248" s="1"/>
      <c r="F248"/>
      <c r="G248"/>
      <c r="H248"/>
      <c r="I248"/>
      <c r="J248"/>
      <c r="K248"/>
      <c r="L248"/>
      <c r="M248"/>
      <c r="N248"/>
      <c r="O248"/>
      <c r="P248"/>
      <c r="Q248" s="24"/>
      <c r="R248"/>
      <c r="S248"/>
      <c r="T248"/>
      <c r="U248"/>
      <c r="V248" s="27"/>
      <c r="W248" s="18"/>
      <c r="X248"/>
      <c r="Y248"/>
      <c r="Z248"/>
      <c r="AA248"/>
      <c r="AB248"/>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13.5" customHeight="1">
      <c r="A249" s="1"/>
      <c r="B249" s="1"/>
      <c r="C249" s="1"/>
      <c r="D249" s="1"/>
      <c r="E249" s="1"/>
      <c r="F249"/>
      <c r="G249"/>
      <c r="H249"/>
      <c r="I249"/>
      <c r="J249"/>
      <c r="K249"/>
      <c r="L249"/>
      <c r="M249"/>
      <c r="N249"/>
      <c r="O249"/>
      <c r="P249"/>
      <c r="Q249" s="24"/>
      <c r="R249"/>
      <c r="S249"/>
      <c r="T249"/>
      <c r="U249"/>
      <c r="V249" s="27"/>
      <c r="W249" s="18"/>
      <c r="X249"/>
      <c r="Y249"/>
      <c r="Z249"/>
      <c r="AA249"/>
      <c r="AB249"/>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13.5" customHeight="1">
      <c r="A250" s="1"/>
      <c r="B250" s="1"/>
      <c r="C250" s="1"/>
      <c r="D250" s="1"/>
      <c r="E250" s="1"/>
      <c r="F250"/>
      <c r="G250"/>
      <c r="H250"/>
      <c r="I250"/>
      <c r="J250"/>
      <c r="K250"/>
      <c r="L250"/>
      <c r="M250"/>
      <c r="N250"/>
      <c r="O250"/>
      <c r="P250"/>
      <c r="Q250" s="24"/>
      <c r="R250"/>
      <c r="S250"/>
      <c r="T250"/>
      <c r="U250"/>
      <c r="V250" s="27"/>
      <c r="W250" s="18"/>
      <c r="X250"/>
      <c r="Y250"/>
      <c r="Z250"/>
      <c r="AA250"/>
      <c r="AB250"/>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13.5" customHeight="1">
      <c r="A251" s="1"/>
      <c r="B251" s="1"/>
      <c r="C251" s="1"/>
      <c r="D251" s="1"/>
      <c r="E251" s="1"/>
      <c r="F251"/>
      <c r="G251"/>
      <c r="H251"/>
      <c r="I251"/>
      <c r="J251"/>
      <c r="K251"/>
      <c r="L251"/>
      <c r="M251"/>
      <c r="N251"/>
      <c r="O251"/>
      <c r="P251"/>
      <c r="Q251" s="24"/>
      <c r="R251"/>
      <c r="S251"/>
      <c r="T251"/>
      <c r="U251"/>
      <c r="V251" s="27"/>
      <c r="W251" s="18"/>
      <c r="X251"/>
      <c r="Y251"/>
      <c r="Z251"/>
      <c r="AA251"/>
      <c r="AB251"/>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13.5" customHeight="1">
      <c r="A252" s="1"/>
      <c r="B252" s="1"/>
      <c r="C252" s="1"/>
      <c r="D252" s="1"/>
      <c r="E252" s="1"/>
      <c r="F252"/>
      <c r="G252"/>
      <c r="H252"/>
      <c r="I252"/>
      <c r="J252"/>
      <c r="K252"/>
      <c r="L252"/>
      <c r="M252"/>
      <c r="N252"/>
      <c r="O252"/>
      <c r="P252"/>
      <c r="Q252" s="24"/>
      <c r="R252"/>
      <c r="S252"/>
      <c r="T252"/>
      <c r="U252"/>
      <c r="V252" s="27"/>
      <c r="W252" s="18"/>
      <c r="X252"/>
      <c r="Y252"/>
      <c r="Z252"/>
      <c r="AA252"/>
      <c r="AB252"/>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13.5" customHeight="1">
      <c r="A253" s="1"/>
      <c r="B253" s="1"/>
      <c r="C253" s="1"/>
      <c r="D253" s="1"/>
      <c r="E253" s="1"/>
      <c r="F253"/>
      <c r="G253"/>
      <c r="H253"/>
      <c r="I253"/>
      <c r="J253"/>
      <c r="K253"/>
      <c r="L253"/>
      <c r="M253"/>
      <c r="N253"/>
      <c r="O253"/>
      <c r="P253"/>
      <c r="Q253" s="24"/>
      <c r="R253"/>
      <c r="S253"/>
      <c r="T253"/>
      <c r="U253"/>
      <c r="V253" s="27"/>
      <c r="W253" s="18"/>
      <c r="X253"/>
      <c r="Y253"/>
      <c r="Z253"/>
      <c r="AA253"/>
      <c r="AB253"/>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13.5" customHeight="1">
      <c r="A254" s="1"/>
      <c r="B254" s="1"/>
      <c r="C254" s="1"/>
      <c r="D254" s="1"/>
      <c r="E254" s="1"/>
      <c r="F254"/>
      <c r="G254"/>
      <c r="H254"/>
      <c r="I254"/>
      <c r="J254"/>
      <c r="K254"/>
      <c r="L254"/>
      <c r="M254"/>
      <c r="N254"/>
      <c r="O254"/>
      <c r="P254"/>
      <c r="Q254" s="24"/>
      <c r="R254"/>
      <c r="S254"/>
      <c r="T254"/>
      <c r="U254"/>
      <c r="V254" s="27"/>
      <c r="W254" s="18"/>
      <c r="X254"/>
      <c r="Y254"/>
      <c r="Z254"/>
      <c r="AA254"/>
      <c r="AB254"/>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13.5" customHeight="1">
      <c r="A255" s="1"/>
      <c r="B255" s="1"/>
      <c r="C255" s="1"/>
      <c r="D255" s="1"/>
      <c r="E255" s="1"/>
      <c r="F255"/>
      <c r="G255"/>
      <c r="H255"/>
      <c r="I255"/>
      <c r="J255"/>
      <c r="K255"/>
      <c r="L255"/>
      <c r="M255"/>
      <c r="N255"/>
      <c r="O255"/>
      <c r="P255"/>
      <c r="Q255" s="24"/>
      <c r="R255"/>
      <c r="S255"/>
      <c r="T255"/>
      <c r="U255"/>
      <c r="V255" s="27"/>
      <c r="W255" s="18"/>
      <c r="X255"/>
      <c r="Y255"/>
      <c r="Z255"/>
      <c r="AA255"/>
      <c r="AB255"/>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13.5" customHeight="1">
      <c r="A256" s="1"/>
      <c r="B256" s="1"/>
      <c r="C256" s="1"/>
      <c r="D256" s="1"/>
      <c r="E256" s="1"/>
      <c r="F256"/>
      <c r="G256"/>
      <c r="H256"/>
      <c r="I256"/>
      <c r="J256"/>
      <c r="K256"/>
      <c r="L256"/>
      <c r="M256"/>
      <c r="N256"/>
      <c r="O256"/>
      <c r="P256"/>
      <c r="Q256" s="24"/>
      <c r="R256"/>
      <c r="S256"/>
      <c r="T256"/>
      <c r="U256"/>
      <c r="V256" s="27"/>
      <c r="W256" s="18"/>
      <c r="X256"/>
      <c r="Y256"/>
      <c r="Z256"/>
      <c r="AA256"/>
      <c r="AB256"/>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13.5" customHeight="1">
      <c r="A257" s="1"/>
      <c r="B257" s="1"/>
      <c r="C257" s="1"/>
      <c r="D257" s="1"/>
      <c r="E257" s="1"/>
      <c r="F257"/>
      <c r="G257"/>
      <c r="H257"/>
      <c r="I257"/>
      <c r="J257"/>
      <c r="K257"/>
      <c r="L257"/>
      <c r="M257"/>
      <c r="N257"/>
      <c r="O257"/>
      <c r="P257"/>
      <c r="Q257" s="24"/>
      <c r="R257"/>
      <c r="S257"/>
      <c r="T257"/>
      <c r="U257"/>
      <c r="V257" s="27"/>
      <c r="W257" s="18"/>
      <c r="X257"/>
      <c r="Y257"/>
      <c r="Z257"/>
      <c r="AA257"/>
      <c r="AB257"/>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13.5" customHeight="1">
      <c r="A258" s="1"/>
      <c r="B258" s="1"/>
      <c r="C258" s="1"/>
      <c r="D258" s="1"/>
      <c r="E258" s="1"/>
      <c r="F258"/>
      <c r="G258"/>
      <c r="H258"/>
      <c r="I258"/>
      <c r="J258"/>
      <c r="K258"/>
      <c r="L258"/>
      <c r="M258"/>
      <c r="N258"/>
      <c r="O258"/>
      <c r="P258"/>
      <c r="Q258" s="24"/>
      <c r="R258"/>
      <c r="S258"/>
      <c r="T258"/>
      <c r="U258"/>
      <c r="V258" s="27"/>
      <c r="W258" s="18"/>
      <c r="X258"/>
      <c r="Y258"/>
      <c r="Z258"/>
      <c r="AA258"/>
      <c r="AB258"/>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13.5" customHeight="1">
      <c r="A259" s="1"/>
      <c r="B259" s="1"/>
      <c r="C259" s="1"/>
      <c r="D259" s="1"/>
      <c r="E259" s="1"/>
      <c r="F259"/>
      <c r="G259"/>
      <c r="H259"/>
      <c r="I259"/>
      <c r="J259"/>
      <c r="K259"/>
      <c r="L259"/>
      <c r="M259"/>
      <c r="N259"/>
      <c r="O259"/>
      <c r="P259"/>
      <c r="Q259" s="24"/>
      <c r="R259"/>
      <c r="S259"/>
      <c r="T259"/>
      <c r="U259"/>
      <c r="V259" s="27"/>
      <c r="W259" s="18"/>
      <c r="X259"/>
      <c r="Y259"/>
      <c r="Z259"/>
      <c r="AA259"/>
      <c r="AB259"/>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13.5" customHeight="1">
      <c r="A260" s="1"/>
      <c r="B260" s="1"/>
      <c r="C260" s="1"/>
      <c r="D260" s="1"/>
      <c r="E260" s="1"/>
      <c r="F260"/>
      <c r="G260"/>
      <c r="H260"/>
      <c r="I260"/>
      <c r="J260"/>
      <c r="K260"/>
      <c r="L260"/>
      <c r="M260"/>
      <c r="N260"/>
      <c r="O260"/>
      <c r="P260"/>
      <c r="Q260" s="24"/>
      <c r="R260"/>
      <c r="S260"/>
      <c r="T260"/>
      <c r="U260"/>
      <c r="V260" s="27"/>
      <c r="W260" s="18"/>
      <c r="X260"/>
      <c r="Y260"/>
      <c r="Z260"/>
      <c r="AA260"/>
      <c r="AB260"/>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13.5" customHeight="1">
      <c r="A261" s="1"/>
      <c r="B261" s="1"/>
      <c r="C261" s="1"/>
      <c r="D261" s="1"/>
      <c r="E261" s="1"/>
      <c r="F261"/>
      <c r="G261"/>
      <c r="H261"/>
      <c r="I261"/>
      <c r="J261"/>
      <c r="K261"/>
      <c r="L261"/>
      <c r="M261"/>
      <c r="N261"/>
      <c r="O261"/>
      <c r="P261"/>
      <c r="Q261" s="24"/>
      <c r="R261"/>
      <c r="S261"/>
      <c r="T261"/>
      <c r="U261"/>
      <c r="V261" s="27"/>
      <c r="W261" s="18"/>
      <c r="X261"/>
      <c r="Y261"/>
      <c r="Z261"/>
      <c r="AA261"/>
      <c r="AB261"/>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13.5" customHeight="1">
      <c r="A262" s="1"/>
      <c r="B262" s="1"/>
      <c r="C262" s="1"/>
      <c r="D262" s="1"/>
      <c r="E262" s="1"/>
      <c r="F262"/>
      <c r="G262"/>
      <c r="H262"/>
      <c r="I262"/>
      <c r="J262"/>
      <c r="K262"/>
      <c r="L262"/>
      <c r="M262"/>
      <c r="N262"/>
      <c r="O262"/>
      <c r="P262"/>
      <c r="Q262" s="24"/>
      <c r="R262"/>
      <c r="S262"/>
      <c r="T262"/>
      <c r="U262"/>
      <c r="V262" s="27"/>
      <c r="W262" s="18"/>
      <c r="X262"/>
      <c r="Y262"/>
      <c r="Z262"/>
      <c r="AA262"/>
      <c r="AB262"/>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13.5" customHeight="1">
      <c r="A263" s="1"/>
      <c r="B263" s="1"/>
      <c r="C263" s="1"/>
      <c r="D263" s="1"/>
      <c r="E263" s="1"/>
      <c r="F263"/>
      <c r="G263"/>
      <c r="H263"/>
      <c r="I263"/>
      <c r="J263"/>
      <c r="K263"/>
      <c r="L263"/>
      <c r="M263"/>
      <c r="N263"/>
      <c r="O263"/>
      <c r="P263"/>
      <c r="Q263" s="24"/>
      <c r="R263"/>
      <c r="S263"/>
      <c r="T263"/>
      <c r="U263"/>
      <c r="V263" s="27"/>
      <c r="W263" s="18"/>
      <c r="X263"/>
      <c r="Y263"/>
      <c r="Z263"/>
      <c r="AA263"/>
      <c r="AB263"/>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13.5" customHeight="1">
      <c r="A264" s="1"/>
      <c r="B264" s="1"/>
      <c r="C264" s="1"/>
      <c r="D264" s="1"/>
      <c r="E264" s="1"/>
      <c r="F264"/>
      <c r="G264"/>
      <c r="H264"/>
      <c r="I264"/>
      <c r="J264"/>
      <c r="K264"/>
      <c r="L264"/>
      <c r="M264"/>
      <c r="N264"/>
      <c r="O264"/>
      <c r="P264"/>
      <c r="Q264" s="24"/>
      <c r="R264"/>
      <c r="S264"/>
      <c r="T264"/>
      <c r="U264"/>
      <c r="V264" s="27"/>
      <c r="W264" s="18"/>
      <c r="X264"/>
      <c r="Y264"/>
      <c r="Z264"/>
      <c r="AA264"/>
      <c r="AB264"/>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13.5" customHeight="1">
      <c r="A265" s="1"/>
      <c r="B265" s="1"/>
      <c r="C265" s="1"/>
      <c r="D265" s="1"/>
      <c r="E265" s="1"/>
      <c r="F265"/>
      <c r="G265"/>
      <c r="H265"/>
      <c r="I265"/>
      <c r="J265"/>
      <c r="K265"/>
      <c r="L265"/>
      <c r="M265"/>
      <c r="N265"/>
      <c r="O265"/>
      <c r="P265"/>
      <c r="Q265" s="24"/>
      <c r="R265"/>
      <c r="S265"/>
      <c r="T265"/>
      <c r="U265"/>
      <c r="V265" s="27"/>
      <c r="W265" s="18"/>
      <c r="X265"/>
      <c r="Y265"/>
      <c r="Z265"/>
      <c r="AA265"/>
      <c r="AB265"/>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13.5" customHeight="1">
      <c r="A266" s="1"/>
      <c r="B266" s="1"/>
      <c r="C266" s="1"/>
      <c r="D266" s="1"/>
      <c r="E266" s="1"/>
      <c r="F266"/>
      <c r="G266"/>
      <c r="H266"/>
      <c r="I266"/>
      <c r="J266"/>
      <c r="K266"/>
      <c r="L266"/>
      <c r="M266"/>
      <c r="N266"/>
      <c r="O266"/>
      <c r="P266"/>
      <c r="Q266" s="24"/>
      <c r="R266"/>
      <c r="S266"/>
      <c r="T266"/>
      <c r="U266"/>
      <c r="V266" s="27"/>
      <c r="W266" s="18"/>
      <c r="X266"/>
      <c r="Y266"/>
      <c r="Z266"/>
      <c r="AA266"/>
      <c r="AB266"/>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13.5" customHeight="1">
      <c r="A267" s="1"/>
      <c r="B267" s="1"/>
      <c r="C267" s="1"/>
      <c r="D267" s="1"/>
      <c r="E267" s="1"/>
      <c r="F267"/>
      <c r="G267"/>
      <c r="H267"/>
      <c r="I267"/>
      <c r="J267"/>
      <c r="K267"/>
      <c r="L267"/>
      <c r="M267"/>
      <c r="N267"/>
      <c r="O267"/>
      <c r="P267"/>
      <c r="Q267" s="24"/>
      <c r="R267"/>
      <c r="S267"/>
      <c r="T267"/>
      <c r="U267"/>
      <c r="V267" s="27"/>
      <c r="W267" s="18"/>
      <c r="X267"/>
      <c r="Y267"/>
      <c r="Z267"/>
      <c r="AA267"/>
      <c r="AB267"/>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13.5" customHeight="1">
      <c r="A268" s="1"/>
      <c r="B268" s="1"/>
      <c r="C268" s="1"/>
      <c r="D268" s="1"/>
      <c r="E268" s="1"/>
      <c r="F268"/>
      <c r="G268"/>
      <c r="H268"/>
      <c r="I268"/>
      <c r="J268"/>
      <c r="K268"/>
      <c r="L268"/>
      <c r="M268"/>
      <c r="N268"/>
      <c r="O268"/>
      <c r="P268"/>
      <c r="Q268" s="24"/>
      <c r="R268"/>
      <c r="S268"/>
      <c r="T268"/>
      <c r="U268"/>
      <c r="V268" s="27"/>
      <c r="W268" s="18"/>
      <c r="X268"/>
      <c r="Y268"/>
      <c r="Z268"/>
      <c r="AA268"/>
      <c r="AB268"/>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13.5" customHeight="1">
      <c r="A269" s="1"/>
      <c r="B269" s="1"/>
      <c r="C269" s="1"/>
      <c r="D269" s="1"/>
      <c r="E269" s="1"/>
      <c r="F269"/>
      <c r="G269"/>
      <c r="H269"/>
      <c r="I269"/>
      <c r="J269"/>
      <c r="K269"/>
      <c r="L269"/>
      <c r="M269"/>
      <c r="N269"/>
      <c r="O269"/>
      <c r="P269"/>
      <c r="Q269" s="24"/>
      <c r="R269"/>
      <c r="S269"/>
      <c r="T269"/>
      <c r="U269"/>
      <c r="V269" s="27"/>
      <c r="W269" s="18"/>
      <c r="X269"/>
      <c r="Y269"/>
      <c r="Z269"/>
      <c r="AA269"/>
      <c r="AB269"/>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13.5" customHeight="1">
      <c r="A270" s="1"/>
      <c r="B270" s="1"/>
      <c r="C270" s="1"/>
      <c r="D270" s="1"/>
      <c r="E270" s="1"/>
      <c r="F270"/>
      <c r="G270"/>
      <c r="H270"/>
      <c r="I270"/>
      <c r="J270"/>
      <c r="K270"/>
      <c r="L270"/>
      <c r="M270"/>
      <c r="N270"/>
      <c r="O270"/>
      <c r="P270"/>
      <c r="Q270" s="24"/>
      <c r="R270"/>
      <c r="S270"/>
      <c r="T270"/>
      <c r="U270"/>
      <c r="V270" s="27"/>
      <c r="W270" s="18"/>
      <c r="X270"/>
      <c r="Y270"/>
      <c r="Z270"/>
      <c r="AA270"/>
      <c r="AB270"/>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13.5" customHeight="1">
      <c r="A271" s="1"/>
      <c r="B271" s="1"/>
      <c r="C271" s="1"/>
      <c r="D271" s="1"/>
      <c r="E271" s="1"/>
      <c r="F271"/>
      <c r="G271"/>
      <c r="H271"/>
      <c r="I271"/>
      <c r="J271"/>
      <c r="K271"/>
      <c r="L271"/>
      <c r="M271"/>
      <c r="N271"/>
      <c r="O271"/>
      <c r="P271"/>
      <c r="Q271" s="24"/>
      <c r="R271"/>
      <c r="S271"/>
      <c r="T271"/>
      <c r="U271"/>
      <c r="V271" s="27"/>
      <c r="W271" s="18"/>
      <c r="X271"/>
      <c r="Y271"/>
      <c r="Z271"/>
      <c r="AA271"/>
      <c r="AB271"/>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13.5" customHeight="1">
      <c r="A272" s="1"/>
      <c r="B272" s="1"/>
      <c r="C272" s="1"/>
      <c r="D272" s="1"/>
      <c r="E272" s="1"/>
      <c r="F272"/>
      <c r="G272"/>
      <c r="H272"/>
      <c r="I272"/>
      <c r="J272"/>
      <c r="K272"/>
      <c r="L272"/>
      <c r="M272"/>
      <c r="N272"/>
      <c r="O272"/>
      <c r="P272"/>
      <c r="Q272" s="24"/>
      <c r="R272"/>
      <c r="S272"/>
      <c r="T272"/>
      <c r="U272"/>
      <c r="V272" s="27"/>
      <c r="W272" s="18"/>
      <c r="X272"/>
      <c r="Y272"/>
      <c r="Z272"/>
      <c r="AA272"/>
      <c r="AB272"/>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13.5" customHeight="1">
      <c r="A273" s="1"/>
      <c r="B273" s="1"/>
      <c r="C273" s="1"/>
      <c r="D273" s="1"/>
      <c r="E273" s="1"/>
      <c r="F273"/>
      <c r="G273"/>
      <c r="H273"/>
      <c r="I273"/>
      <c r="J273"/>
      <c r="K273"/>
      <c r="L273"/>
      <c r="M273"/>
      <c r="N273"/>
      <c r="O273"/>
      <c r="P273"/>
      <c r="Q273" s="24"/>
      <c r="R273"/>
      <c r="S273"/>
      <c r="T273"/>
      <c r="U273"/>
      <c r="V273" s="27"/>
      <c r="W273" s="18"/>
      <c r="X273"/>
      <c r="Y273"/>
      <c r="Z273"/>
      <c r="AA273"/>
      <c r="AB273"/>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13.5" customHeight="1">
      <c r="A274" s="1"/>
      <c r="B274" s="1"/>
      <c r="C274" s="1"/>
      <c r="D274" s="1"/>
      <c r="E274" s="1"/>
      <c r="F274"/>
      <c r="G274"/>
      <c r="H274"/>
      <c r="I274"/>
      <c r="J274"/>
      <c r="K274"/>
      <c r="L274"/>
      <c r="M274"/>
      <c r="N274"/>
      <c r="O274"/>
      <c r="P274"/>
      <c r="Q274" s="24"/>
      <c r="R274"/>
      <c r="S274"/>
      <c r="T274"/>
      <c r="U274"/>
      <c r="V274" s="27"/>
      <c r="W274" s="18"/>
      <c r="X274"/>
      <c r="Y274"/>
      <c r="Z274"/>
      <c r="AA274"/>
      <c r="AB274"/>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13.5" customHeight="1">
      <c r="A275" s="1"/>
      <c r="B275" s="1"/>
      <c r="C275" s="1"/>
      <c r="D275" s="1"/>
      <c r="E275" s="1"/>
      <c r="F275"/>
      <c r="G275"/>
      <c r="H275"/>
      <c r="I275"/>
      <c r="J275"/>
      <c r="K275"/>
      <c r="L275"/>
      <c r="M275"/>
      <c r="N275"/>
      <c r="O275"/>
      <c r="P275"/>
      <c r="Q275" s="24"/>
      <c r="R275"/>
      <c r="S275"/>
      <c r="T275"/>
      <c r="U275"/>
      <c r="V275" s="27"/>
      <c r="W275" s="18"/>
      <c r="X275"/>
      <c r="Y275"/>
      <c r="Z275"/>
      <c r="AA275"/>
      <c r="AB275"/>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13.5" customHeight="1">
      <c r="A276" s="1"/>
      <c r="B276" s="1"/>
      <c r="C276" s="1"/>
      <c r="D276" s="1"/>
      <c r="E276" s="1"/>
      <c r="F276"/>
      <c r="G276"/>
      <c r="H276"/>
      <c r="I276"/>
      <c r="J276"/>
      <c r="K276"/>
      <c r="L276"/>
      <c r="M276"/>
      <c r="N276"/>
      <c r="O276"/>
      <c r="P276"/>
      <c r="Q276" s="24"/>
      <c r="R276"/>
      <c r="S276"/>
      <c r="T276"/>
      <c r="U276"/>
      <c r="V276" s="27"/>
      <c r="W276" s="18"/>
      <c r="X276"/>
      <c r="Y276"/>
      <c r="Z276"/>
      <c r="AA276"/>
      <c r="AB276"/>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13.5" customHeight="1">
      <c r="A277" s="1"/>
      <c r="B277" s="1"/>
      <c r="C277" s="1"/>
      <c r="D277" s="1"/>
      <c r="E277" s="1"/>
      <c r="F277"/>
      <c r="G277"/>
      <c r="H277"/>
      <c r="I277"/>
      <c r="J277"/>
      <c r="K277"/>
      <c r="L277"/>
      <c r="M277"/>
      <c r="N277"/>
      <c r="O277"/>
      <c r="P277"/>
      <c r="Q277" s="24"/>
      <c r="R277"/>
      <c r="S277"/>
      <c r="T277"/>
      <c r="U277"/>
      <c r="V277" s="27"/>
      <c r="W277" s="18"/>
      <c r="X277"/>
      <c r="Y277"/>
      <c r="Z277"/>
      <c r="AA277"/>
      <c r="AB277"/>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13.5" customHeight="1">
      <c r="A278" s="1"/>
      <c r="B278" s="1"/>
      <c r="C278" s="1"/>
      <c r="D278" s="1"/>
      <c r="E278" s="1"/>
      <c r="F278"/>
      <c r="G278"/>
      <c r="H278"/>
      <c r="I278"/>
      <c r="J278"/>
      <c r="K278"/>
      <c r="L278"/>
      <c r="M278"/>
      <c r="N278"/>
      <c r="O278"/>
      <c r="P278"/>
      <c r="Q278" s="24"/>
      <c r="R278"/>
      <c r="S278"/>
      <c r="T278"/>
      <c r="U278"/>
      <c r="V278" s="27"/>
      <c r="W278" s="18"/>
      <c r="X278"/>
      <c r="Y278"/>
      <c r="Z278"/>
      <c r="AA278"/>
      <c r="AB278"/>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13.5" customHeight="1">
      <c r="A279" s="1"/>
      <c r="B279" s="1"/>
      <c r="C279" s="1"/>
      <c r="D279" s="1"/>
      <c r="E279" s="1"/>
      <c r="F279"/>
      <c r="G279"/>
      <c r="H279"/>
      <c r="I279"/>
      <c r="J279"/>
      <c r="K279"/>
      <c r="L279"/>
      <c r="M279"/>
      <c r="N279"/>
      <c r="O279"/>
      <c r="P279"/>
      <c r="Q279" s="24"/>
      <c r="R279"/>
      <c r="S279"/>
      <c r="T279"/>
      <c r="U279"/>
      <c r="V279" s="27"/>
      <c r="W279" s="18"/>
      <c r="X279"/>
      <c r="Y279"/>
      <c r="Z279"/>
      <c r="AA279"/>
      <c r="AB279"/>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13.5" customHeight="1">
      <c r="A280" s="1"/>
      <c r="B280" s="1"/>
      <c r="C280" s="1"/>
      <c r="D280" s="1"/>
      <c r="E280" s="1"/>
      <c r="F280"/>
      <c r="G280"/>
      <c r="H280"/>
      <c r="I280"/>
      <c r="J280"/>
      <c r="K280"/>
      <c r="L280"/>
      <c r="M280"/>
      <c r="N280"/>
      <c r="O280"/>
      <c r="P280"/>
      <c r="Q280" s="24"/>
      <c r="R280"/>
      <c r="S280"/>
      <c r="T280"/>
      <c r="U280"/>
      <c r="V280" s="27"/>
      <c r="W280" s="18"/>
      <c r="X280"/>
      <c r="Y280"/>
      <c r="Z280"/>
      <c r="AA280"/>
      <c r="AB280"/>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13.5" customHeight="1">
      <c r="A281" s="1"/>
      <c r="B281" s="1"/>
      <c r="C281" s="1"/>
      <c r="D281" s="1"/>
      <c r="E281" s="1"/>
      <c r="F281"/>
      <c r="G281"/>
      <c r="H281"/>
      <c r="I281"/>
      <c r="J281"/>
      <c r="K281"/>
      <c r="L281"/>
      <c r="M281"/>
      <c r="N281"/>
      <c r="O281"/>
      <c r="P281"/>
      <c r="Q281" s="24"/>
      <c r="R281"/>
      <c r="S281"/>
      <c r="T281"/>
      <c r="U281"/>
      <c r="V281" s="27"/>
      <c r="W281" s="18"/>
      <c r="X281"/>
      <c r="Y281"/>
      <c r="Z281"/>
      <c r="AA281"/>
      <c r="AB281"/>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13.5" customHeight="1">
      <c r="A282" s="1"/>
      <c r="B282" s="1"/>
      <c r="C282" s="1"/>
      <c r="D282" s="1"/>
      <c r="E282" s="1"/>
      <c r="F282"/>
      <c r="G282"/>
      <c r="H282"/>
      <c r="I282"/>
      <c r="J282"/>
      <c r="K282"/>
      <c r="L282"/>
      <c r="M282"/>
      <c r="N282"/>
      <c r="O282"/>
      <c r="P282"/>
      <c r="Q282" s="24"/>
      <c r="R282"/>
      <c r="S282"/>
      <c r="T282"/>
      <c r="U282"/>
      <c r="V282" s="27"/>
      <c r="W282" s="18"/>
      <c r="X282"/>
      <c r="Y282"/>
      <c r="Z282"/>
      <c r="AA282"/>
      <c r="AB282"/>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13.5" customHeight="1">
      <c r="A283" s="1"/>
      <c r="B283" s="1"/>
      <c r="C283" s="1"/>
      <c r="D283" s="1"/>
      <c r="E283" s="1"/>
      <c r="F283"/>
      <c r="G283"/>
      <c r="H283"/>
      <c r="I283"/>
      <c r="J283"/>
      <c r="K283"/>
      <c r="L283"/>
      <c r="M283"/>
      <c r="N283"/>
      <c r="O283"/>
      <c r="P283"/>
      <c r="Q283" s="24"/>
      <c r="R283"/>
      <c r="S283"/>
      <c r="T283"/>
      <c r="U283"/>
      <c r="V283" s="27"/>
      <c r="W283" s="18"/>
      <c r="X283"/>
      <c r="Y283"/>
      <c r="Z283"/>
      <c r="AA283"/>
      <c r="AB283"/>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13.5" customHeight="1">
      <c r="A284" s="1"/>
      <c r="B284" s="1"/>
      <c r="C284" s="1"/>
      <c r="D284" s="1"/>
      <c r="E284" s="1"/>
      <c r="F284"/>
      <c r="G284"/>
      <c r="H284"/>
      <c r="I284"/>
      <c r="J284"/>
      <c r="K284"/>
      <c r="L284"/>
      <c r="M284"/>
      <c r="N284"/>
      <c r="O284"/>
      <c r="P284"/>
      <c r="Q284" s="24"/>
      <c r="R284"/>
      <c r="S284"/>
      <c r="T284"/>
      <c r="U284"/>
      <c r="V284" s="27"/>
      <c r="W284" s="18"/>
      <c r="X284"/>
      <c r="Y284"/>
      <c r="Z284"/>
      <c r="AA284"/>
      <c r="AB284"/>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13.5" customHeight="1">
      <c r="A285" s="1"/>
      <c r="B285" s="1"/>
      <c r="C285" s="1"/>
      <c r="D285" s="1"/>
      <c r="E285" s="1"/>
      <c r="F285"/>
      <c r="G285"/>
      <c r="H285"/>
      <c r="I285"/>
      <c r="J285"/>
      <c r="K285"/>
      <c r="L285"/>
      <c r="M285"/>
      <c r="N285"/>
      <c r="O285"/>
      <c r="P285"/>
      <c r="Q285" s="24"/>
      <c r="R285"/>
      <c r="S285"/>
      <c r="T285"/>
      <c r="U285"/>
      <c r="V285" s="27"/>
      <c r="W285" s="18"/>
      <c r="X285"/>
      <c r="Y285"/>
      <c r="Z285"/>
      <c r="AA285"/>
      <c r="AB285"/>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13.5" customHeight="1">
      <c r="A286" s="1"/>
      <c r="B286" s="1"/>
      <c r="C286" s="1"/>
      <c r="D286" s="1"/>
      <c r="E286" s="1"/>
      <c r="F286"/>
      <c r="G286"/>
      <c r="H286"/>
      <c r="I286"/>
      <c r="J286"/>
      <c r="K286"/>
      <c r="L286"/>
      <c r="M286"/>
      <c r="N286"/>
      <c r="O286"/>
      <c r="P286"/>
      <c r="Q286" s="24"/>
      <c r="R286"/>
      <c r="S286"/>
      <c r="T286"/>
      <c r="U286"/>
      <c r="V286" s="27"/>
      <c r="W286" s="18"/>
      <c r="X286"/>
      <c r="Y286"/>
      <c r="Z286"/>
      <c r="AA286"/>
      <c r="AB286"/>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13.5" customHeight="1">
      <c r="A287" s="1"/>
      <c r="B287" s="1"/>
      <c r="C287" s="1"/>
      <c r="D287" s="1"/>
      <c r="E287" s="1"/>
      <c r="F287"/>
      <c r="G287"/>
      <c r="H287"/>
      <c r="I287"/>
      <c r="J287"/>
      <c r="K287"/>
      <c r="L287"/>
      <c r="M287"/>
      <c r="N287"/>
      <c r="O287"/>
      <c r="P287"/>
      <c r="Q287" s="24"/>
      <c r="R287"/>
      <c r="S287"/>
      <c r="T287"/>
      <c r="U287"/>
      <c r="V287" s="27"/>
      <c r="W287" s="18"/>
      <c r="X287"/>
      <c r="Y287"/>
      <c r="Z287"/>
      <c r="AA287"/>
      <c r="AB287"/>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13.5" customHeight="1">
      <c r="A288" s="1"/>
      <c r="B288" s="1"/>
      <c r="C288" s="1"/>
      <c r="D288" s="1"/>
      <c r="E288" s="1"/>
      <c r="F288"/>
      <c r="G288"/>
      <c r="H288"/>
      <c r="I288"/>
      <c r="J288"/>
      <c r="K288"/>
      <c r="L288"/>
      <c r="M288"/>
      <c r="N288"/>
      <c r="O288"/>
      <c r="P288"/>
      <c r="Q288" s="24"/>
      <c r="R288"/>
      <c r="S288"/>
      <c r="T288"/>
      <c r="U288"/>
      <c r="V288" s="27"/>
      <c r="W288" s="18"/>
      <c r="X288"/>
      <c r="Y288"/>
      <c r="Z288"/>
      <c r="AA288"/>
      <c r="AB288"/>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13.5" customHeight="1">
      <c r="A289" s="1"/>
      <c r="B289" s="1"/>
      <c r="C289" s="1"/>
      <c r="D289" s="1"/>
      <c r="E289" s="1"/>
      <c r="F289"/>
      <c r="G289"/>
      <c r="H289"/>
      <c r="I289"/>
      <c r="J289"/>
      <c r="K289"/>
      <c r="L289"/>
      <c r="M289"/>
      <c r="N289"/>
      <c r="O289"/>
      <c r="P289"/>
      <c r="Q289" s="24"/>
      <c r="R289"/>
      <c r="S289"/>
      <c r="T289"/>
      <c r="U289"/>
      <c r="V289" s="27"/>
      <c r="W289" s="18"/>
      <c r="X289"/>
      <c r="Y289"/>
      <c r="Z289"/>
      <c r="AA289"/>
      <c r="AB289"/>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13.5" customHeight="1">
      <c r="A290" s="1"/>
      <c r="B290" s="1"/>
      <c r="C290" s="1"/>
      <c r="D290" s="1"/>
      <c r="E290" s="1"/>
      <c r="F290"/>
      <c r="G290"/>
      <c r="H290"/>
      <c r="I290"/>
      <c r="J290"/>
      <c r="K290"/>
      <c r="L290"/>
      <c r="M290"/>
      <c r="N290"/>
      <c r="O290"/>
      <c r="P290"/>
      <c r="Q290" s="24"/>
      <c r="R290"/>
      <c r="S290"/>
      <c r="T290"/>
      <c r="U290"/>
      <c r="V290" s="27"/>
      <c r="W290" s="18"/>
      <c r="X290"/>
      <c r="Y290"/>
      <c r="Z290"/>
      <c r="AA290"/>
      <c r="AB290"/>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13.5" customHeight="1">
      <c r="A291" s="1"/>
      <c r="B291" s="1"/>
      <c r="C291" s="1"/>
      <c r="D291" s="1"/>
      <c r="E291" s="1"/>
      <c r="F291"/>
      <c r="G291"/>
      <c r="H291"/>
      <c r="I291"/>
      <c r="J291"/>
      <c r="K291"/>
      <c r="L291"/>
      <c r="M291"/>
      <c r="N291"/>
      <c r="O291"/>
      <c r="P291"/>
      <c r="Q291" s="24"/>
      <c r="R291"/>
      <c r="S291"/>
      <c r="T291"/>
      <c r="U291"/>
      <c r="V291" s="27"/>
      <c r="W291" s="18"/>
      <c r="X291"/>
      <c r="Y291"/>
      <c r="Z291"/>
      <c r="AA291"/>
      <c r="AB291"/>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13.5" customHeight="1">
      <c r="A292" s="1"/>
      <c r="B292" s="1"/>
      <c r="C292" s="1"/>
      <c r="D292" s="1"/>
      <c r="E292" s="1"/>
      <c r="F292"/>
      <c r="G292"/>
      <c r="H292"/>
      <c r="I292"/>
      <c r="J292"/>
      <c r="K292"/>
      <c r="L292"/>
      <c r="M292"/>
      <c r="N292"/>
      <c r="O292"/>
      <c r="P292"/>
      <c r="Q292" s="24"/>
      <c r="R292"/>
      <c r="S292"/>
      <c r="T292"/>
      <c r="U292"/>
      <c r="V292" s="27"/>
      <c r="W292" s="18"/>
      <c r="X292"/>
      <c r="Y292"/>
      <c r="Z292"/>
      <c r="AA292"/>
      <c r="AB292"/>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13.5" customHeight="1">
      <c r="A293" s="1"/>
      <c r="B293" s="1"/>
      <c r="C293" s="1"/>
      <c r="D293" s="1"/>
      <c r="E293" s="1"/>
      <c r="F293"/>
      <c r="G293"/>
      <c r="H293"/>
      <c r="I293"/>
      <c r="J293"/>
      <c r="K293"/>
      <c r="L293"/>
      <c r="M293"/>
      <c r="N293"/>
      <c r="O293"/>
      <c r="P293"/>
      <c r="Q293" s="24"/>
      <c r="R293"/>
      <c r="S293"/>
      <c r="T293"/>
      <c r="U293"/>
      <c r="V293" s="27"/>
      <c r="W293" s="18"/>
      <c r="X293"/>
      <c r="Y293"/>
      <c r="Z293"/>
      <c r="AA293"/>
      <c r="AB293"/>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13.5" customHeight="1">
      <c r="A294" s="1"/>
      <c r="B294" s="1"/>
      <c r="C294" s="1"/>
      <c r="D294" s="1"/>
      <c r="E294" s="1"/>
      <c r="F294"/>
      <c r="G294"/>
      <c r="H294"/>
      <c r="I294"/>
      <c r="J294"/>
      <c r="K294"/>
      <c r="L294"/>
      <c r="M294"/>
      <c r="N294"/>
      <c r="O294"/>
      <c r="P294"/>
      <c r="Q294" s="24"/>
      <c r="R294"/>
      <c r="S294"/>
      <c r="T294"/>
      <c r="U294"/>
      <c r="V294" s="27"/>
      <c r="W294" s="18"/>
      <c r="X294"/>
      <c r="Y294"/>
      <c r="Z294"/>
      <c r="AA294"/>
      <c r="AB294"/>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13.5" customHeight="1">
      <c r="A295" s="1"/>
      <c r="B295" s="1"/>
      <c r="C295" s="1"/>
      <c r="D295" s="1"/>
      <c r="E295" s="1"/>
      <c r="F295"/>
      <c r="G295"/>
      <c r="H295"/>
      <c r="I295"/>
      <c r="J295"/>
      <c r="K295"/>
      <c r="L295"/>
      <c r="M295"/>
      <c r="N295"/>
      <c r="O295"/>
      <c r="P295"/>
      <c r="Q295" s="24"/>
      <c r="R295"/>
      <c r="S295"/>
      <c r="T295"/>
      <c r="U295"/>
      <c r="V295" s="27"/>
      <c r="W295" s="18"/>
      <c r="X295"/>
      <c r="Y295"/>
      <c r="Z295"/>
      <c r="AA295"/>
      <c r="AB295"/>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13.5" customHeight="1">
      <c r="A296" s="1"/>
      <c r="B296" s="1"/>
      <c r="C296" s="1"/>
      <c r="D296" s="1"/>
      <c r="E296" s="1"/>
      <c r="F296"/>
      <c r="G296"/>
      <c r="H296"/>
      <c r="I296"/>
      <c r="J296"/>
      <c r="K296"/>
      <c r="L296"/>
      <c r="M296"/>
      <c r="N296"/>
      <c r="O296"/>
      <c r="P296"/>
      <c r="Q296" s="24"/>
      <c r="R296"/>
      <c r="S296"/>
      <c r="T296"/>
      <c r="U296"/>
      <c r="V296" s="27"/>
      <c r="W296" s="18"/>
      <c r="X296"/>
      <c r="Y296"/>
      <c r="Z296"/>
      <c r="AA296"/>
      <c r="AB296"/>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13.5" customHeight="1">
      <c r="A297" s="1"/>
      <c r="B297" s="1"/>
      <c r="C297" s="1"/>
      <c r="D297" s="1"/>
      <c r="E297" s="1"/>
      <c r="F297"/>
      <c r="G297"/>
      <c r="H297"/>
      <c r="I297"/>
      <c r="J297"/>
      <c r="K297"/>
      <c r="L297"/>
      <c r="M297"/>
      <c r="N297"/>
      <c r="O297"/>
      <c r="P297"/>
      <c r="Q297" s="24"/>
      <c r="R297"/>
      <c r="S297"/>
      <c r="T297"/>
      <c r="U297"/>
      <c r="V297" s="27"/>
      <c r="W297" s="18"/>
      <c r="X297"/>
      <c r="Y297"/>
      <c r="Z297"/>
      <c r="AA297"/>
      <c r="AB297"/>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13.5" customHeight="1">
      <c r="A298" s="1"/>
      <c r="B298" s="1"/>
      <c r="C298" s="1"/>
      <c r="D298" s="1"/>
      <c r="E298" s="1"/>
      <c r="F298"/>
      <c r="G298"/>
      <c r="H298"/>
      <c r="I298"/>
      <c r="J298"/>
      <c r="K298"/>
      <c r="L298"/>
      <c r="M298"/>
      <c r="N298"/>
      <c r="O298"/>
      <c r="P298"/>
      <c r="Q298" s="24"/>
      <c r="R298"/>
      <c r="S298"/>
      <c r="T298"/>
      <c r="U298"/>
      <c r="V298" s="27"/>
      <c r="W298" s="18"/>
      <c r="X298"/>
      <c r="Y298"/>
      <c r="Z298"/>
      <c r="AA298"/>
      <c r="AB298"/>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13.5" customHeight="1">
      <c r="A299" s="1"/>
      <c r="B299" s="1"/>
      <c r="C299" s="1"/>
      <c r="D299" s="1"/>
      <c r="E299" s="1"/>
      <c r="F299"/>
      <c r="G299"/>
      <c r="H299"/>
      <c r="I299"/>
      <c r="J299"/>
      <c r="K299"/>
      <c r="L299"/>
      <c r="M299"/>
      <c r="N299"/>
      <c r="O299"/>
      <c r="P299"/>
      <c r="Q299" s="24"/>
      <c r="R299"/>
      <c r="S299"/>
      <c r="T299"/>
      <c r="U299"/>
      <c r="V299" s="27"/>
      <c r="W299" s="18"/>
      <c r="X299"/>
      <c r="Y299"/>
      <c r="Z299"/>
      <c r="AA299"/>
      <c r="AB299"/>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13.5" customHeight="1">
      <c r="A300" s="1"/>
      <c r="B300" s="1"/>
      <c r="C300" s="1"/>
      <c r="D300" s="1"/>
      <c r="E300" s="1"/>
      <c r="F300"/>
      <c r="G300"/>
      <c r="H300"/>
      <c r="I300"/>
      <c r="J300"/>
      <c r="K300"/>
      <c r="L300"/>
      <c r="M300"/>
      <c r="N300"/>
      <c r="O300"/>
      <c r="P300"/>
      <c r="Q300" s="24"/>
      <c r="R300"/>
      <c r="S300"/>
      <c r="T300"/>
      <c r="U300"/>
      <c r="V300" s="27"/>
      <c r="W300" s="18"/>
      <c r="X300"/>
      <c r="Y300"/>
      <c r="Z300"/>
      <c r="AA300"/>
      <c r="AB300"/>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13.5" customHeight="1">
      <c r="A301" s="1"/>
      <c r="B301" s="1"/>
      <c r="C301" s="1"/>
      <c r="D301" s="1"/>
      <c r="E301" s="1"/>
      <c r="F301"/>
      <c r="G301"/>
      <c r="H301"/>
      <c r="I301"/>
      <c r="J301"/>
      <c r="K301"/>
      <c r="L301"/>
      <c r="M301"/>
      <c r="N301"/>
      <c r="O301"/>
      <c r="P301"/>
      <c r="Q301" s="24"/>
      <c r="R301"/>
      <c r="S301"/>
      <c r="T301"/>
      <c r="U301"/>
      <c r="V301" s="27"/>
      <c r="W301" s="18"/>
      <c r="X301"/>
      <c r="Y301"/>
      <c r="Z301"/>
      <c r="AA301"/>
      <c r="AB301"/>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13.5" customHeight="1">
      <c r="A302" s="1"/>
      <c r="B302" s="1"/>
      <c r="C302" s="1"/>
      <c r="D302" s="1"/>
      <c r="E302" s="1"/>
      <c r="F302"/>
      <c r="G302"/>
      <c r="H302"/>
      <c r="I302"/>
      <c r="J302"/>
      <c r="K302"/>
      <c r="L302"/>
      <c r="M302"/>
      <c r="N302"/>
      <c r="O302"/>
      <c r="P302"/>
      <c r="Q302" s="24"/>
      <c r="R302"/>
      <c r="S302"/>
      <c r="T302"/>
      <c r="U302"/>
      <c r="V302" s="27"/>
      <c r="W302" s="18"/>
      <c r="X302"/>
      <c r="Y302"/>
      <c r="Z302"/>
      <c r="AA302"/>
      <c r="AB302"/>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13.5" customHeight="1">
      <c r="A303" s="1"/>
      <c r="B303" s="1"/>
      <c r="C303" s="1"/>
      <c r="D303" s="1"/>
      <c r="E303" s="1"/>
      <c r="F303"/>
      <c r="G303"/>
      <c r="H303"/>
      <c r="I303"/>
      <c r="J303"/>
      <c r="K303"/>
      <c r="L303"/>
      <c r="M303"/>
      <c r="N303"/>
      <c r="O303"/>
      <c r="P303"/>
      <c r="Q303" s="24"/>
      <c r="R303"/>
      <c r="S303"/>
      <c r="T303"/>
      <c r="U303"/>
      <c r="V303" s="27"/>
      <c r="W303" s="18"/>
      <c r="X303"/>
      <c r="Y303"/>
      <c r="Z303"/>
      <c r="AA303"/>
      <c r="AB303"/>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13.5" customHeight="1">
      <c r="A304" s="1"/>
      <c r="B304" s="1"/>
      <c r="C304" s="1"/>
      <c r="D304" s="1"/>
      <c r="E304" s="1"/>
      <c r="F304"/>
      <c r="G304"/>
      <c r="H304"/>
      <c r="I304"/>
      <c r="J304"/>
      <c r="K304"/>
      <c r="L304"/>
      <c r="M304"/>
      <c r="N304"/>
      <c r="O304"/>
      <c r="P304"/>
      <c r="Q304" s="24"/>
      <c r="R304"/>
      <c r="S304"/>
      <c r="T304"/>
      <c r="U304"/>
      <c r="V304" s="27"/>
      <c r="W304" s="18"/>
      <c r="X304"/>
      <c r="Y304"/>
      <c r="Z304"/>
      <c r="AA304"/>
      <c r="AB304"/>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13.5" customHeight="1">
      <c r="A305" s="1"/>
      <c r="B305" s="1"/>
      <c r="C305" s="1"/>
      <c r="D305" s="1"/>
      <c r="E305" s="1"/>
      <c r="F305"/>
      <c r="G305"/>
      <c r="H305"/>
      <c r="I305"/>
      <c r="J305"/>
      <c r="K305"/>
      <c r="L305"/>
      <c r="M305"/>
      <c r="N305"/>
      <c r="O305"/>
      <c r="P305"/>
      <c r="Q305" s="24"/>
      <c r="R305"/>
      <c r="S305"/>
      <c r="T305"/>
      <c r="U305"/>
      <c r="V305" s="27"/>
      <c r="W305" s="18"/>
      <c r="X305"/>
      <c r="Y305"/>
      <c r="Z305"/>
      <c r="AA305"/>
      <c r="AB305"/>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13.5" customHeight="1">
      <c r="A306" s="1"/>
      <c r="B306" s="1"/>
      <c r="C306" s="1"/>
      <c r="D306" s="1"/>
      <c r="E306" s="1"/>
      <c r="F306"/>
      <c r="G306"/>
      <c r="H306"/>
      <c r="I306"/>
      <c r="J306"/>
      <c r="K306"/>
      <c r="L306"/>
      <c r="M306"/>
      <c r="N306"/>
      <c r="O306"/>
      <c r="P306"/>
      <c r="Q306" s="24"/>
      <c r="R306"/>
      <c r="S306"/>
      <c r="T306"/>
      <c r="U306"/>
      <c r="V306" s="27"/>
      <c r="W306" s="18"/>
      <c r="X306"/>
      <c r="Y306"/>
      <c r="Z306"/>
      <c r="AA306"/>
      <c r="AB306"/>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13.5" customHeight="1">
      <c r="A307" s="1"/>
      <c r="B307" s="1"/>
      <c r="C307" s="1"/>
      <c r="D307" s="1"/>
      <c r="E307" s="1"/>
      <c r="F307"/>
      <c r="G307"/>
      <c r="H307"/>
      <c r="I307"/>
      <c r="J307"/>
      <c r="K307"/>
      <c r="L307"/>
      <c r="M307"/>
      <c r="N307"/>
      <c r="O307"/>
      <c r="P307"/>
      <c r="Q307" s="24"/>
      <c r="R307"/>
      <c r="S307"/>
      <c r="T307"/>
      <c r="U307"/>
      <c r="V307" s="27"/>
      <c r="W307" s="18"/>
      <c r="X307"/>
      <c r="Y307"/>
      <c r="Z307"/>
      <c r="AA307"/>
      <c r="AB307"/>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13.5" customHeight="1">
      <c r="A308" s="1"/>
      <c r="B308" s="1"/>
      <c r="C308" s="1"/>
      <c r="D308" s="1"/>
      <c r="E308" s="1"/>
      <c r="F308"/>
      <c r="G308"/>
      <c r="H308"/>
      <c r="I308"/>
      <c r="J308"/>
      <c r="K308"/>
      <c r="L308"/>
      <c r="M308"/>
      <c r="N308"/>
      <c r="O308"/>
      <c r="P308"/>
      <c r="Q308" s="24"/>
      <c r="R308"/>
      <c r="S308"/>
      <c r="T308"/>
      <c r="U308"/>
      <c r="V308" s="27"/>
      <c r="W308" s="18"/>
      <c r="X308"/>
      <c r="Y308"/>
      <c r="Z308"/>
      <c r="AA308"/>
      <c r="AB308"/>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ht="13.5" customHeight="1">
      <c r="A309" s="1"/>
      <c r="B309" s="1"/>
      <c r="C309" s="1"/>
      <c r="D309" s="1"/>
      <c r="E309" s="1"/>
      <c r="F309"/>
      <c r="G309"/>
      <c r="H309"/>
      <c r="I309"/>
      <c r="J309"/>
      <c r="K309"/>
      <c r="L309"/>
      <c r="M309"/>
      <c r="N309"/>
      <c r="O309"/>
      <c r="P309"/>
      <c r="Q309" s="24"/>
      <c r="R309"/>
      <c r="S309"/>
      <c r="T309"/>
      <c r="U309"/>
      <c r="V309" s="27"/>
      <c r="W309" s="18"/>
      <c r="X309"/>
      <c r="Y309"/>
      <c r="Z309"/>
      <c r="AA309"/>
      <c r="AB309"/>
      <c r="AC309" s="1"/>
      <c r="AD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ht="13.5" customHeight="1">
      <c r="A310" s="1"/>
      <c r="B310" s="1"/>
      <c r="C310" s="1"/>
      <c r="D310" s="1"/>
      <c r="E310" s="1"/>
      <c r="F310"/>
      <c r="G310"/>
      <c r="H310"/>
      <c r="I310"/>
      <c r="J310"/>
      <c r="K310"/>
      <c r="L310"/>
      <c r="M310"/>
      <c r="N310"/>
      <c r="O310"/>
      <c r="P310"/>
      <c r="Q310" s="24"/>
      <c r="R310"/>
      <c r="S310"/>
      <c r="T310"/>
      <c r="U310"/>
      <c r="V310" s="27"/>
      <c r="W310" s="18"/>
      <c r="X310"/>
      <c r="Y310"/>
      <c r="Z310"/>
      <c r="AA310"/>
      <c r="AB310"/>
      <c r="AC310" s="1"/>
      <c r="AD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ht="13.5" customHeight="1">
      <c r="A311" s="1"/>
      <c r="B311" s="1"/>
      <c r="C311" s="1"/>
      <c r="D311" s="1"/>
      <c r="E311" s="1"/>
      <c r="F311"/>
      <c r="G311"/>
      <c r="H311"/>
      <c r="I311"/>
      <c r="J311"/>
      <c r="K311"/>
      <c r="L311"/>
      <c r="M311"/>
      <c r="N311"/>
      <c r="O311"/>
      <c r="P311"/>
      <c r="Q311" s="24"/>
      <c r="R311"/>
      <c r="S311"/>
      <c r="T311"/>
      <c r="U311"/>
      <c r="V311" s="27"/>
      <c r="W311" s="18"/>
      <c r="X311"/>
      <c r="Y311"/>
      <c r="Z311"/>
      <c r="AA311"/>
      <c r="AB311"/>
      <c r="AC311" s="1"/>
      <c r="AD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ht="13.5" customHeight="1">
      <c r="A312" s="1"/>
      <c r="B312" s="1"/>
      <c r="C312" s="1"/>
      <c r="D312" s="1"/>
      <c r="E312" s="1"/>
      <c r="F312"/>
      <c r="G312"/>
      <c r="H312"/>
      <c r="I312"/>
      <c r="J312"/>
      <c r="K312"/>
      <c r="L312"/>
      <c r="M312"/>
      <c r="N312"/>
      <c r="O312"/>
      <c r="P312"/>
      <c r="Q312" s="24"/>
      <c r="R312"/>
      <c r="S312"/>
      <c r="T312"/>
      <c r="U312"/>
      <c r="V312" s="27"/>
      <c r="W312" s="18"/>
      <c r="X312"/>
      <c r="Y312"/>
      <c r="Z312"/>
      <c r="AA312"/>
      <c r="AB312"/>
      <c r="AC312" s="1"/>
      <c r="AD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ht="13.5" customHeight="1">
      <c r="A313" s="1"/>
      <c r="B313" s="1"/>
      <c r="C313" s="1"/>
      <c r="D313" s="1"/>
      <c r="E313" s="1"/>
      <c r="F313"/>
      <c r="G313"/>
      <c r="H313"/>
      <c r="I313"/>
      <c r="J313"/>
      <c r="K313"/>
      <c r="L313"/>
      <c r="M313"/>
      <c r="N313"/>
      <c r="O313"/>
      <c r="P313"/>
      <c r="Q313" s="24"/>
      <c r="R313"/>
      <c r="S313"/>
      <c r="T313"/>
      <c r="U313"/>
      <c r="V313" s="27"/>
      <c r="W313" s="18"/>
      <c r="X313"/>
      <c r="Y313"/>
      <c r="Z313"/>
      <c r="AA313"/>
      <c r="AB313"/>
      <c r="AC313" s="1"/>
      <c r="AD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ht="13.5" customHeight="1">
      <c r="A314" s="1"/>
      <c r="B314" s="1"/>
      <c r="C314" s="1"/>
      <c r="D314" s="1"/>
      <c r="E314" s="1"/>
      <c r="F314"/>
      <c r="G314"/>
      <c r="H314"/>
      <c r="I314"/>
      <c r="J314"/>
      <c r="K314"/>
      <c r="L314"/>
      <c r="M314"/>
      <c r="N314"/>
      <c r="O314"/>
      <c r="P314"/>
      <c r="Q314" s="24"/>
      <c r="R314"/>
      <c r="S314"/>
      <c r="T314"/>
      <c r="U314"/>
      <c r="V314" s="27"/>
      <c r="W314" s="18"/>
      <c r="X314"/>
      <c r="Y314"/>
      <c r="Z314"/>
      <c r="AA314"/>
      <c r="AB314"/>
      <c r="AC314" s="1"/>
      <c r="AD314" s="1"/>
      <c r="AE314" s="1"/>
      <c r="AF314" s="1"/>
      <c r="AG314" s="1"/>
      <c r="AH314" s="1"/>
      <c r="AI314" s="1"/>
      <c r="AJ314" s="1"/>
      <c r="AK314" s="1"/>
      <c r="AL314" s="1"/>
      <c r="AM314" s="1"/>
      <c r="AN314" s="1"/>
      <c r="AO314" s="1"/>
      <c r="AP314" s="1"/>
      <c r="AQ314" s="1"/>
      <c r="AR314" s="1"/>
      <c r="AS314" s="1"/>
      <c r="AT314" s="1"/>
      <c r="AU314" s="1"/>
      <c r="AV314" s="1"/>
      <c r="AW314" s="1"/>
      <c r="AX314" s="1"/>
      <c r="AY314" s="1"/>
    </row>
    <row r="315" spans="1:51" ht="13.5" customHeight="1">
      <c r="A315" s="1"/>
      <c r="B315" s="1"/>
      <c r="C315" s="1"/>
      <c r="D315" s="1"/>
      <c r="E315" s="1"/>
      <c r="F315"/>
      <c r="G315"/>
      <c r="H315"/>
      <c r="I315"/>
      <c r="J315"/>
      <c r="K315"/>
      <c r="L315"/>
      <c r="M315"/>
      <c r="N315"/>
      <c r="O315"/>
      <c r="P315"/>
      <c r="Q315" s="24"/>
      <c r="R315"/>
      <c r="S315"/>
      <c r="T315"/>
      <c r="U315"/>
      <c r="V315" s="27"/>
      <c r="W315" s="18"/>
      <c r="X315"/>
      <c r="Y315"/>
      <c r="Z315"/>
      <c r="AA315"/>
      <c r="AB315"/>
      <c r="AC315" s="1"/>
      <c r="AD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ht="13.5" customHeight="1">
      <c r="A316" s="1"/>
      <c r="B316" s="1"/>
      <c r="C316" s="1"/>
      <c r="D316" s="1"/>
      <c r="E316" s="1"/>
      <c r="F316"/>
      <c r="G316"/>
      <c r="H316"/>
      <c r="I316"/>
      <c r="J316"/>
      <c r="K316"/>
      <c r="L316"/>
      <c r="M316"/>
      <c r="N316"/>
      <c r="O316"/>
      <c r="P316"/>
      <c r="Q316" s="24"/>
      <c r="R316"/>
      <c r="S316"/>
      <c r="T316"/>
      <c r="U316"/>
      <c r="V316" s="27"/>
      <c r="W316" s="18"/>
      <c r="X316"/>
      <c r="Y316"/>
      <c r="Z316"/>
      <c r="AA316"/>
      <c r="AB316"/>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ht="13.5" customHeight="1">
      <c r="A317" s="1"/>
      <c r="B317" s="1"/>
      <c r="C317" s="1"/>
      <c r="D317" s="1"/>
      <c r="E317" s="1"/>
      <c r="F317"/>
      <c r="G317"/>
      <c r="H317"/>
      <c r="I317"/>
      <c r="J317"/>
      <c r="K317"/>
      <c r="L317"/>
      <c r="M317"/>
      <c r="N317"/>
      <c r="O317"/>
      <c r="P317"/>
      <c r="Q317" s="24"/>
      <c r="R317"/>
      <c r="S317"/>
      <c r="T317"/>
      <c r="U317"/>
      <c r="V317" s="27"/>
      <c r="W317" s="18"/>
      <c r="X317"/>
      <c r="Y317"/>
      <c r="Z317"/>
      <c r="AA317"/>
      <c r="AB317"/>
      <c r="AC317" s="1"/>
      <c r="AD317" s="1"/>
      <c r="AE317" s="1"/>
      <c r="AF317" s="1"/>
      <c r="AG317" s="1"/>
      <c r="AH317" s="1"/>
      <c r="AI317" s="1"/>
      <c r="AJ317" s="1"/>
      <c r="AK317" s="1"/>
      <c r="AL317" s="1"/>
      <c r="AM317" s="1"/>
      <c r="AN317" s="1"/>
      <c r="AO317" s="1"/>
      <c r="AP317" s="1"/>
      <c r="AQ317" s="1"/>
      <c r="AR317" s="1"/>
      <c r="AS317" s="1"/>
      <c r="AT317" s="1"/>
      <c r="AU317" s="1"/>
      <c r="AV317" s="1"/>
      <c r="AW317" s="1"/>
      <c r="AX317" s="1"/>
      <c r="AY317" s="1"/>
    </row>
    <row r="318" spans="1:51" ht="13.5" customHeight="1">
      <c r="A318" s="1"/>
      <c r="B318" s="1"/>
      <c r="C318" s="1"/>
      <c r="D318" s="1"/>
      <c r="E318" s="1"/>
      <c r="F318"/>
      <c r="G318"/>
      <c r="H318"/>
      <c r="I318"/>
      <c r="J318"/>
      <c r="K318"/>
      <c r="L318"/>
      <c r="M318"/>
      <c r="N318"/>
      <c r="O318"/>
      <c r="P318"/>
      <c r="Q318" s="24"/>
      <c r="R318"/>
      <c r="S318"/>
      <c r="T318"/>
      <c r="U318"/>
      <c r="V318" s="27"/>
      <c r="W318" s="18"/>
      <c r="X318"/>
      <c r="Y318"/>
      <c r="Z318"/>
      <c r="AA318"/>
      <c r="AB318"/>
      <c r="AC318" s="1"/>
      <c r="AD318" s="1"/>
      <c r="AE318" s="1"/>
      <c r="AF318" s="1"/>
      <c r="AG318" s="1"/>
      <c r="AH318" s="1"/>
      <c r="AI318" s="1"/>
      <c r="AJ318" s="1"/>
      <c r="AK318" s="1"/>
      <c r="AL318" s="1"/>
      <c r="AM318" s="1"/>
      <c r="AN318" s="1"/>
      <c r="AO318" s="1"/>
      <c r="AP318" s="1"/>
      <c r="AQ318" s="1"/>
      <c r="AR318" s="1"/>
      <c r="AS318" s="1"/>
      <c r="AT318" s="1"/>
      <c r="AU318" s="1"/>
      <c r="AV318" s="1"/>
      <c r="AW318" s="1"/>
      <c r="AX318" s="1"/>
      <c r="AY318" s="1"/>
    </row>
    <row r="319" spans="1:51" ht="13.5" customHeight="1">
      <c r="A319" s="1"/>
      <c r="B319" s="1"/>
      <c r="C319" s="1"/>
      <c r="D319" s="1"/>
      <c r="E319" s="1"/>
      <c r="F319"/>
      <c r="G319"/>
      <c r="H319"/>
      <c r="I319"/>
      <c r="J319"/>
      <c r="K319"/>
      <c r="L319"/>
      <c r="M319"/>
      <c r="N319"/>
      <c r="O319"/>
      <c r="P319"/>
      <c r="Q319" s="24"/>
      <c r="R319"/>
      <c r="S319"/>
      <c r="T319"/>
      <c r="U319"/>
      <c r="V319" s="27"/>
      <c r="W319" s="18"/>
      <c r="X319"/>
      <c r="Y319"/>
      <c r="Z319"/>
      <c r="AA319"/>
      <c r="AB319"/>
      <c r="AC319" s="1"/>
      <c r="AD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ht="13.5" customHeight="1">
      <c r="A320" s="1"/>
      <c r="B320" s="1"/>
      <c r="C320" s="1"/>
      <c r="D320" s="1"/>
      <c r="E320" s="1"/>
      <c r="F320"/>
      <c r="G320"/>
      <c r="H320"/>
      <c r="I320"/>
      <c r="J320"/>
      <c r="K320"/>
      <c r="L320"/>
      <c r="M320"/>
      <c r="N320"/>
      <c r="O320"/>
      <c r="P320"/>
      <c r="Q320" s="24"/>
      <c r="R320"/>
      <c r="S320"/>
      <c r="T320"/>
      <c r="U320"/>
      <c r="V320" s="27"/>
      <c r="W320" s="18"/>
      <c r="X320"/>
      <c r="Y320"/>
      <c r="Z320"/>
      <c r="AA320"/>
      <c r="AB320"/>
      <c r="AC320" s="1"/>
      <c r="AD320" s="1"/>
      <c r="AE320" s="1"/>
      <c r="AF320" s="1"/>
      <c r="AG320" s="1"/>
      <c r="AH320" s="1"/>
      <c r="AI320" s="1"/>
      <c r="AJ320" s="1"/>
      <c r="AK320" s="1"/>
      <c r="AL320" s="1"/>
      <c r="AM320" s="1"/>
      <c r="AN320" s="1"/>
      <c r="AO320" s="1"/>
      <c r="AP320" s="1"/>
      <c r="AQ320" s="1"/>
      <c r="AR320" s="1"/>
      <c r="AS320" s="1"/>
      <c r="AT320" s="1"/>
      <c r="AU320" s="1"/>
      <c r="AV320" s="1"/>
      <c r="AW320" s="1"/>
      <c r="AX320" s="1"/>
      <c r="AY320" s="1"/>
    </row>
    <row r="321" spans="1:51" ht="13.5" customHeight="1">
      <c r="A321" s="1"/>
      <c r="B321" s="1"/>
      <c r="C321" s="1"/>
      <c r="D321" s="1"/>
      <c r="E321" s="1"/>
      <c r="F321"/>
      <c r="G321"/>
      <c r="H321"/>
      <c r="I321"/>
      <c r="J321"/>
      <c r="K321"/>
      <c r="L321"/>
      <c r="M321"/>
      <c r="N321"/>
      <c r="O321"/>
      <c r="P321"/>
      <c r="Q321" s="24"/>
      <c r="R321"/>
      <c r="S321"/>
      <c r="T321"/>
      <c r="U321"/>
      <c r="V321" s="27"/>
      <c r="W321" s="18"/>
      <c r="X321"/>
      <c r="Y321"/>
      <c r="Z321"/>
      <c r="AA321"/>
      <c r="AB321"/>
      <c r="AC321" s="1"/>
      <c r="AD321" s="1"/>
      <c r="AE321" s="1"/>
      <c r="AF321" s="1"/>
      <c r="AG321" s="1"/>
      <c r="AH321" s="1"/>
      <c r="AI321" s="1"/>
      <c r="AJ321" s="1"/>
      <c r="AK321" s="1"/>
      <c r="AL321" s="1"/>
      <c r="AM321" s="1"/>
      <c r="AN321" s="1"/>
      <c r="AO321" s="1"/>
      <c r="AP321" s="1"/>
      <c r="AQ321" s="1"/>
      <c r="AR321" s="1"/>
      <c r="AS321" s="1"/>
      <c r="AT321" s="1"/>
      <c r="AU321" s="1"/>
      <c r="AV321" s="1"/>
      <c r="AW321" s="1"/>
      <c r="AX321" s="1"/>
      <c r="AY321" s="1"/>
    </row>
    <row r="322" spans="1:51" ht="13.5" customHeight="1">
      <c r="A322" s="1"/>
      <c r="B322" s="1"/>
      <c r="C322" s="1"/>
      <c r="D322" s="1"/>
      <c r="E322" s="1"/>
      <c r="F322"/>
      <c r="G322"/>
      <c r="H322"/>
      <c r="I322"/>
      <c r="J322"/>
      <c r="K322"/>
      <c r="L322"/>
      <c r="M322"/>
      <c r="N322"/>
      <c r="O322"/>
      <c r="P322"/>
      <c r="Q322" s="24"/>
      <c r="R322"/>
      <c r="S322"/>
      <c r="T322"/>
      <c r="U322"/>
      <c r="V322" s="27"/>
      <c r="W322" s="18"/>
      <c r="X322"/>
      <c r="Y322"/>
      <c r="Z322"/>
      <c r="AA322"/>
      <c r="AB322"/>
      <c r="AC322" s="1"/>
      <c r="AD322" s="1"/>
      <c r="AE322" s="1"/>
      <c r="AF322" s="1"/>
      <c r="AG322" s="1"/>
      <c r="AH322" s="1"/>
      <c r="AI322" s="1"/>
      <c r="AJ322" s="1"/>
      <c r="AK322" s="1"/>
      <c r="AL322" s="1"/>
      <c r="AM322" s="1"/>
      <c r="AN322" s="1"/>
      <c r="AO322" s="1"/>
      <c r="AP322" s="1"/>
      <c r="AQ322" s="1"/>
      <c r="AR322" s="1"/>
      <c r="AS322" s="1"/>
      <c r="AT322" s="1"/>
      <c r="AU322" s="1"/>
      <c r="AV322" s="1"/>
      <c r="AW322" s="1"/>
      <c r="AX322" s="1"/>
      <c r="AY322" s="1"/>
    </row>
    <row r="323" spans="1:51" ht="13.5" customHeight="1">
      <c r="A323" s="1"/>
      <c r="B323" s="1"/>
      <c r="C323" s="1"/>
      <c r="D323" s="1"/>
      <c r="E323" s="1"/>
      <c r="F323"/>
      <c r="G323"/>
      <c r="H323"/>
      <c r="I323"/>
      <c r="J323"/>
      <c r="K323"/>
      <c r="L323"/>
      <c r="M323"/>
      <c r="N323"/>
      <c r="O323"/>
      <c r="P323"/>
      <c r="Q323" s="24"/>
      <c r="R323"/>
      <c r="S323"/>
      <c r="T323"/>
      <c r="U323"/>
      <c r="V323" s="27"/>
      <c r="W323" s="18"/>
      <c r="X323"/>
      <c r="Y323"/>
      <c r="Z323"/>
      <c r="AA323"/>
      <c r="AB323"/>
      <c r="AC323" s="1"/>
      <c r="AD323" s="1"/>
      <c r="AE323" s="1"/>
      <c r="AF323" s="1"/>
      <c r="AG323" s="1"/>
      <c r="AH323" s="1"/>
      <c r="AI323" s="1"/>
      <c r="AJ323" s="1"/>
      <c r="AK323" s="1"/>
      <c r="AL323" s="1"/>
      <c r="AM323" s="1"/>
      <c r="AN323" s="1"/>
      <c r="AO323" s="1"/>
      <c r="AP323" s="1"/>
      <c r="AQ323" s="1"/>
      <c r="AR323" s="1"/>
      <c r="AS323" s="1"/>
      <c r="AT323" s="1"/>
      <c r="AU323" s="1"/>
      <c r="AV323" s="1"/>
      <c r="AW323" s="1"/>
      <c r="AX323" s="1"/>
      <c r="AY323" s="1"/>
    </row>
    <row r="324" spans="1:51" ht="13.5" customHeight="1">
      <c r="A324" s="1"/>
      <c r="B324" s="1"/>
      <c r="C324" s="1"/>
      <c r="D324" s="1"/>
      <c r="E324" s="1"/>
      <c r="F324"/>
      <c r="G324"/>
      <c r="H324"/>
      <c r="I324"/>
      <c r="J324"/>
      <c r="K324"/>
      <c r="L324"/>
      <c r="M324"/>
      <c r="N324"/>
      <c r="O324"/>
      <c r="P324"/>
      <c r="Q324" s="24"/>
      <c r="R324"/>
      <c r="S324"/>
      <c r="T324"/>
      <c r="U324"/>
      <c r="V324" s="27"/>
      <c r="W324" s="18"/>
      <c r="X324"/>
      <c r="Y324"/>
      <c r="Z324"/>
      <c r="AA324"/>
      <c r="AB324"/>
      <c r="AC324" s="1"/>
      <c r="AD324" s="1"/>
      <c r="AE324" s="1"/>
      <c r="AF324" s="1"/>
      <c r="AG324" s="1"/>
      <c r="AH324" s="1"/>
      <c r="AI324" s="1"/>
      <c r="AJ324" s="1"/>
      <c r="AK324" s="1"/>
      <c r="AL324" s="1"/>
      <c r="AM324" s="1"/>
      <c r="AN324" s="1"/>
      <c r="AO324" s="1"/>
      <c r="AP324" s="1"/>
      <c r="AQ324" s="1"/>
      <c r="AR324" s="1"/>
      <c r="AS324" s="1"/>
      <c r="AT324" s="1"/>
      <c r="AU324" s="1"/>
      <c r="AV324" s="1"/>
      <c r="AW324" s="1"/>
      <c r="AX324" s="1"/>
      <c r="AY324" s="1"/>
    </row>
    <row r="325" spans="1:51" ht="13.5" customHeight="1">
      <c r="A325" s="1"/>
      <c r="B325" s="1"/>
      <c r="C325" s="1"/>
      <c r="D325" s="1"/>
      <c r="E325" s="1"/>
      <c r="F325"/>
      <c r="G325"/>
      <c r="H325"/>
      <c r="I325"/>
      <c r="J325"/>
      <c r="K325"/>
      <c r="L325"/>
      <c r="M325"/>
      <c r="N325"/>
      <c r="O325"/>
      <c r="P325"/>
      <c r="Q325" s="24"/>
      <c r="R325"/>
      <c r="S325"/>
      <c r="T325"/>
      <c r="U325"/>
      <c r="V325" s="27"/>
      <c r="W325" s="18"/>
      <c r="X325"/>
      <c r="Y325"/>
      <c r="Z325"/>
      <c r="AA325"/>
      <c r="AB325"/>
      <c r="AC325" s="1"/>
      <c r="AD325" s="1"/>
      <c r="AE325" s="1"/>
      <c r="AF325" s="1"/>
      <c r="AG325" s="1"/>
      <c r="AH325" s="1"/>
      <c r="AI325" s="1"/>
      <c r="AJ325" s="1"/>
      <c r="AK325" s="1"/>
      <c r="AL325" s="1"/>
      <c r="AM325" s="1"/>
      <c r="AN325" s="1"/>
      <c r="AO325" s="1"/>
      <c r="AP325" s="1"/>
      <c r="AQ325" s="1"/>
      <c r="AR325" s="1"/>
      <c r="AS325" s="1"/>
      <c r="AT325" s="1"/>
      <c r="AU325" s="1"/>
      <c r="AV325" s="1"/>
      <c r="AW325" s="1"/>
      <c r="AX325" s="1"/>
      <c r="AY325" s="1"/>
    </row>
    <row r="326" spans="1:51" ht="13.5" customHeight="1">
      <c r="A326" s="1"/>
      <c r="B326" s="1"/>
      <c r="C326" s="1"/>
      <c r="D326" s="1"/>
      <c r="E326" s="1"/>
      <c r="F326"/>
      <c r="G326"/>
      <c r="H326"/>
      <c r="I326"/>
      <c r="J326"/>
      <c r="K326"/>
      <c r="L326"/>
      <c r="M326"/>
      <c r="N326"/>
      <c r="O326"/>
      <c r="P326"/>
      <c r="Q326" s="24"/>
      <c r="R326"/>
      <c r="S326"/>
      <c r="T326"/>
      <c r="U326"/>
      <c r="V326" s="27"/>
      <c r="W326" s="18"/>
      <c r="X326"/>
      <c r="Y326"/>
      <c r="Z326"/>
      <c r="AA326"/>
      <c r="AB326"/>
      <c r="AC326" s="1"/>
      <c r="AD326" s="1"/>
      <c r="AE326" s="1"/>
      <c r="AF326" s="1"/>
      <c r="AG326" s="1"/>
      <c r="AH326" s="1"/>
      <c r="AI326" s="1"/>
      <c r="AJ326" s="1"/>
      <c r="AK326" s="1"/>
      <c r="AL326" s="1"/>
      <c r="AM326" s="1"/>
      <c r="AN326" s="1"/>
      <c r="AO326" s="1"/>
      <c r="AP326" s="1"/>
      <c r="AQ326" s="1"/>
      <c r="AR326" s="1"/>
      <c r="AS326" s="1"/>
      <c r="AT326" s="1"/>
      <c r="AU326" s="1"/>
      <c r="AV326" s="1"/>
      <c r="AW326" s="1"/>
      <c r="AX326" s="1"/>
      <c r="AY326" s="1"/>
    </row>
    <row r="327" spans="1:51" ht="13.5" customHeight="1">
      <c r="A327" s="1"/>
      <c r="B327" s="1"/>
      <c r="C327" s="1"/>
      <c r="D327" s="1"/>
      <c r="E327" s="1"/>
      <c r="F327"/>
      <c r="G327"/>
      <c r="H327"/>
      <c r="I327"/>
      <c r="J327"/>
      <c r="K327"/>
      <c r="L327"/>
      <c r="M327"/>
      <c r="N327"/>
      <c r="O327"/>
      <c r="P327"/>
      <c r="Q327" s="24"/>
      <c r="R327"/>
      <c r="S327"/>
      <c r="T327"/>
      <c r="U327"/>
      <c r="V327" s="27"/>
      <c r="W327" s="18"/>
      <c r="X327"/>
      <c r="Y327"/>
      <c r="Z327"/>
      <c r="AA327"/>
      <c r="AB327"/>
      <c r="AC327" s="1"/>
      <c r="AD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ht="13.5" customHeight="1">
      <c r="A328" s="1"/>
      <c r="B328" s="1"/>
      <c r="C328" s="1"/>
      <c r="D328" s="1"/>
      <c r="E328" s="1"/>
      <c r="F328"/>
      <c r="G328"/>
      <c r="H328"/>
      <c r="I328"/>
      <c r="J328"/>
      <c r="K328"/>
      <c r="L328"/>
      <c r="M328"/>
      <c r="N328"/>
      <c r="O328"/>
      <c r="P328"/>
      <c r="Q328" s="24"/>
      <c r="R328"/>
      <c r="S328"/>
      <c r="T328"/>
      <c r="U328"/>
      <c r="V328" s="27"/>
      <c r="W328" s="18"/>
      <c r="X328"/>
      <c r="Y328"/>
      <c r="Z328"/>
      <c r="AA328"/>
      <c r="AB328"/>
      <c r="AC328" s="1"/>
      <c r="AD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ht="13.5" customHeight="1">
      <c r="A329" s="1"/>
      <c r="B329" s="1"/>
      <c r="C329" s="1"/>
      <c r="D329" s="1"/>
      <c r="E329" s="1"/>
      <c r="F329"/>
      <c r="G329"/>
      <c r="H329"/>
      <c r="I329"/>
      <c r="J329"/>
      <c r="K329"/>
      <c r="L329"/>
      <c r="M329"/>
      <c r="N329"/>
      <c r="O329"/>
      <c r="P329"/>
      <c r="Q329" s="24"/>
      <c r="R329"/>
      <c r="S329"/>
      <c r="T329"/>
      <c r="U329"/>
      <c r="V329" s="27"/>
      <c r="W329" s="18"/>
      <c r="X329"/>
      <c r="Y329"/>
      <c r="Z329"/>
      <c r="AA329"/>
      <c r="AB329"/>
      <c r="AC329" s="1"/>
      <c r="AD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ht="13.5" customHeight="1">
      <c r="A330" s="1"/>
      <c r="B330" s="1"/>
      <c r="C330" s="1"/>
      <c r="D330" s="1"/>
      <c r="E330" s="1"/>
      <c r="F330"/>
      <c r="G330"/>
      <c r="H330"/>
      <c r="I330"/>
      <c r="J330"/>
      <c r="K330"/>
      <c r="L330"/>
      <c r="M330"/>
      <c r="N330"/>
      <c r="O330"/>
      <c r="P330"/>
      <c r="Q330" s="24"/>
      <c r="R330"/>
      <c r="S330"/>
      <c r="T330"/>
      <c r="U330"/>
      <c r="V330" s="27"/>
      <c r="W330" s="18"/>
      <c r="X330"/>
      <c r="Y330"/>
      <c r="Z330"/>
      <c r="AA330"/>
      <c r="AB330"/>
      <c r="AC330" s="1"/>
      <c r="AD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ht="13.5" customHeight="1">
      <c r="A331" s="1"/>
      <c r="B331" s="1"/>
      <c r="C331" s="1"/>
      <c r="D331" s="1"/>
      <c r="E331" s="1"/>
      <c r="F331"/>
      <c r="G331"/>
      <c r="H331"/>
      <c r="I331"/>
      <c r="J331"/>
      <c r="K331"/>
      <c r="L331"/>
      <c r="M331"/>
      <c r="N331"/>
      <c r="O331"/>
      <c r="P331"/>
      <c r="Q331" s="24"/>
      <c r="R331"/>
      <c r="S331"/>
      <c r="T331"/>
      <c r="U331"/>
      <c r="V331" s="27"/>
      <c r="W331" s="18"/>
      <c r="X331"/>
      <c r="Y331"/>
      <c r="Z331"/>
      <c r="AA331"/>
      <c r="AB331"/>
      <c r="AC331" s="1"/>
      <c r="AD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ht="13.5" customHeight="1">
      <c r="A332" s="1"/>
      <c r="B332" s="1"/>
      <c r="C332" s="1"/>
      <c r="D332" s="1"/>
      <c r="E332" s="1"/>
      <c r="F332"/>
      <c r="G332"/>
      <c r="H332"/>
      <c r="I332"/>
      <c r="J332"/>
      <c r="K332"/>
      <c r="L332"/>
      <c r="M332"/>
      <c r="N332"/>
      <c r="O332"/>
      <c r="P332"/>
      <c r="Q332" s="24"/>
      <c r="R332"/>
      <c r="S332"/>
      <c r="T332"/>
      <c r="U332"/>
      <c r="V332" s="27"/>
      <c r="W332" s="18"/>
      <c r="X332"/>
      <c r="Y332"/>
      <c r="Z332"/>
      <c r="AA332"/>
      <c r="AB332"/>
      <c r="AC332" s="1"/>
      <c r="AD332" s="1"/>
      <c r="AE332" s="1"/>
      <c r="AF332" s="1"/>
      <c r="AG332" s="1"/>
      <c r="AH332" s="1"/>
      <c r="AI332" s="1"/>
      <c r="AJ332" s="1"/>
      <c r="AK332" s="1"/>
      <c r="AL332" s="1"/>
      <c r="AM332" s="1"/>
      <c r="AN332" s="1"/>
      <c r="AO332" s="1"/>
      <c r="AP332" s="1"/>
      <c r="AQ332" s="1"/>
      <c r="AR332" s="1"/>
      <c r="AS332" s="1"/>
      <c r="AT332" s="1"/>
      <c r="AU332" s="1"/>
      <c r="AV332" s="1"/>
      <c r="AW332" s="1"/>
      <c r="AX332" s="1"/>
      <c r="AY332" s="1"/>
    </row>
    <row r="333" spans="1:51" ht="13.5" customHeight="1">
      <c r="A333" s="1"/>
      <c r="B333" s="1"/>
      <c r="C333" s="1"/>
      <c r="D333" s="1"/>
      <c r="E333" s="1"/>
      <c r="F333"/>
      <c r="G333"/>
      <c r="H333"/>
      <c r="I333"/>
      <c r="J333"/>
      <c r="K333"/>
      <c r="L333"/>
      <c r="M333"/>
      <c r="N333"/>
      <c r="O333"/>
      <c r="P333"/>
      <c r="Q333" s="24"/>
      <c r="R333"/>
      <c r="S333"/>
      <c r="T333"/>
      <c r="U333"/>
      <c r="V333" s="27"/>
      <c r="W333" s="18"/>
      <c r="X333"/>
      <c r="Y333"/>
      <c r="Z333"/>
      <c r="AA333"/>
      <c r="AB333"/>
      <c r="AC333" s="1"/>
      <c r="AD333" s="1"/>
      <c r="AE333" s="1"/>
      <c r="AF333" s="1"/>
      <c r="AG333" s="1"/>
      <c r="AH333" s="1"/>
      <c r="AI333" s="1"/>
      <c r="AJ333" s="1"/>
      <c r="AK333" s="1"/>
      <c r="AL333" s="1"/>
      <c r="AM333" s="1"/>
      <c r="AN333" s="1"/>
      <c r="AO333" s="1"/>
      <c r="AP333" s="1"/>
      <c r="AQ333" s="1"/>
      <c r="AR333" s="1"/>
      <c r="AS333" s="1"/>
      <c r="AT333" s="1"/>
      <c r="AU333" s="1"/>
      <c r="AV333" s="1"/>
      <c r="AW333" s="1"/>
      <c r="AX333" s="1"/>
      <c r="AY333" s="1"/>
    </row>
    <row r="334" spans="1:51" ht="13.5" customHeight="1">
      <c r="A334" s="1"/>
      <c r="B334" s="1"/>
      <c r="C334" s="1"/>
      <c r="D334" s="1"/>
      <c r="E334" s="1"/>
      <c r="F334"/>
      <c r="G334"/>
      <c r="H334"/>
      <c r="I334"/>
      <c r="J334"/>
      <c r="K334"/>
      <c r="L334"/>
      <c r="M334"/>
      <c r="N334"/>
      <c r="O334"/>
      <c r="P334"/>
      <c r="Q334" s="24"/>
      <c r="R334"/>
      <c r="S334"/>
      <c r="T334"/>
      <c r="U334"/>
      <c r="V334" s="27"/>
      <c r="W334" s="18"/>
      <c r="X334"/>
      <c r="Y334"/>
      <c r="Z334"/>
      <c r="AA334"/>
      <c r="AB334"/>
      <c r="AC334" s="1"/>
      <c r="AD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ht="13.5" customHeight="1">
      <c r="A335" s="1"/>
      <c r="B335" s="1"/>
      <c r="C335" s="1"/>
      <c r="D335" s="1"/>
      <c r="E335" s="1"/>
      <c r="F335"/>
      <c r="G335"/>
      <c r="H335"/>
      <c r="I335"/>
      <c r="J335"/>
      <c r="K335"/>
      <c r="L335"/>
      <c r="M335"/>
      <c r="N335"/>
      <c r="O335"/>
      <c r="P335"/>
      <c r="Q335" s="24"/>
      <c r="R335"/>
      <c r="S335"/>
      <c r="T335"/>
      <c r="U335"/>
      <c r="V335" s="27"/>
      <c r="W335" s="18"/>
      <c r="X335"/>
      <c r="Y335"/>
      <c r="Z335"/>
      <c r="AA335"/>
      <c r="AB335"/>
      <c r="AC335" s="1"/>
      <c r="AD335" s="1"/>
      <c r="AE335" s="1"/>
      <c r="AF335" s="1"/>
      <c r="AG335" s="1"/>
      <c r="AH335" s="1"/>
      <c r="AI335" s="1"/>
      <c r="AJ335" s="1"/>
      <c r="AK335" s="1"/>
      <c r="AL335" s="1"/>
      <c r="AM335" s="1"/>
      <c r="AN335" s="1"/>
      <c r="AO335" s="1"/>
      <c r="AP335" s="1"/>
      <c r="AQ335" s="1"/>
      <c r="AR335" s="1"/>
      <c r="AS335" s="1"/>
      <c r="AT335" s="1"/>
      <c r="AU335" s="1"/>
      <c r="AV335" s="1"/>
      <c r="AW335" s="1"/>
      <c r="AX335" s="1"/>
      <c r="AY335" s="1"/>
    </row>
    <row r="336" spans="1:51" ht="13.5" customHeight="1">
      <c r="A336" s="1"/>
      <c r="B336" s="1"/>
      <c r="C336" s="1"/>
      <c r="D336" s="1"/>
      <c r="E336" s="1"/>
      <c r="F336"/>
      <c r="G336"/>
      <c r="H336"/>
      <c r="I336"/>
      <c r="J336"/>
      <c r="K336"/>
      <c r="L336"/>
      <c r="M336"/>
      <c r="N336"/>
      <c r="O336"/>
      <c r="P336"/>
      <c r="Q336" s="24"/>
      <c r="R336"/>
      <c r="S336"/>
      <c r="T336"/>
      <c r="U336"/>
      <c r="V336" s="27"/>
      <c r="W336" s="18"/>
      <c r="X336"/>
      <c r="Y336"/>
      <c r="Z336"/>
      <c r="AA336"/>
      <c r="AB336"/>
      <c r="AC336" s="1"/>
      <c r="AD336" s="1"/>
      <c r="AE336" s="1"/>
      <c r="AF336" s="1"/>
      <c r="AG336" s="1"/>
      <c r="AH336" s="1"/>
      <c r="AI336" s="1"/>
      <c r="AJ336" s="1"/>
      <c r="AK336" s="1"/>
      <c r="AL336" s="1"/>
      <c r="AM336" s="1"/>
      <c r="AN336" s="1"/>
      <c r="AO336" s="1"/>
      <c r="AP336" s="1"/>
      <c r="AQ336" s="1"/>
      <c r="AR336" s="1"/>
      <c r="AS336" s="1"/>
      <c r="AT336" s="1"/>
      <c r="AU336" s="1"/>
      <c r="AV336" s="1"/>
      <c r="AW336" s="1"/>
      <c r="AX336" s="1"/>
      <c r="AY336" s="1"/>
    </row>
    <row r="337" spans="1:51" ht="13.5" customHeight="1">
      <c r="A337" s="1"/>
      <c r="B337" s="1"/>
      <c r="C337" s="1"/>
      <c r="D337" s="1"/>
      <c r="E337" s="1"/>
      <c r="F337"/>
      <c r="G337"/>
      <c r="H337"/>
      <c r="I337"/>
      <c r="J337"/>
      <c r="K337"/>
      <c r="L337"/>
      <c r="M337"/>
      <c r="N337"/>
      <c r="O337"/>
      <c r="P337"/>
      <c r="Q337" s="24"/>
      <c r="R337"/>
      <c r="S337"/>
      <c r="T337"/>
      <c r="U337"/>
      <c r="V337" s="27"/>
      <c r="W337" s="18"/>
      <c r="X337"/>
      <c r="Y337"/>
      <c r="Z337"/>
      <c r="AA337"/>
      <c r="AB337"/>
      <c r="AC337" s="1"/>
      <c r="AD337" s="1"/>
      <c r="AE337" s="1"/>
      <c r="AF337" s="1"/>
      <c r="AG337" s="1"/>
      <c r="AH337" s="1"/>
      <c r="AI337" s="1"/>
      <c r="AJ337" s="1"/>
      <c r="AK337" s="1"/>
      <c r="AL337" s="1"/>
      <c r="AM337" s="1"/>
      <c r="AN337" s="1"/>
      <c r="AO337" s="1"/>
      <c r="AP337" s="1"/>
      <c r="AQ337" s="1"/>
      <c r="AR337" s="1"/>
      <c r="AS337" s="1"/>
      <c r="AT337" s="1"/>
      <c r="AU337" s="1"/>
      <c r="AV337" s="1"/>
      <c r="AW337" s="1"/>
      <c r="AX337" s="1"/>
      <c r="AY337" s="1"/>
    </row>
    <row r="338" spans="1:51" ht="13.5" customHeight="1">
      <c r="A338" s="1"/>
      <c r="B338" s="1"/>
      <c r="C338" s="1"/>
      <c r="D338" s="1"/>
      <c r="E338" s="1"/>
      <c r="F338"/>
      <c r="G338"/>
      <c r="H338"/>
      <c r="I338"/>
      <c r="J338"/>
      <c r="K338"/>
      <c r="L338"/>
      <c r="M338"/>
      <c r="N338"/>
      <c r="O338"/>
      <c r="P338"/>
      <c r="Q338" s="24"/>
      <c r="R338"/>
      <c r="S338"/>
      <c r="T338"/>
      <c r="U338"/>
      <c r="V338" s="27"/>
      <c r="W338" s="18"/>
      <c r="X338"/>
      <c r="Y338"/>
      <c r="Z338"/>
      <c r="AA338"/>
      <c r="AB338"/>
      <c r="AC338" s="1"/>
      <c r="AD338" s="1"/>
      <c r="AE338" s="1"/>
      <c r="AF338" s="1"/>
      <c r="AG338" s="1"/>
      <c r="AH338" s="1"/>
      <c r="AI338" s="1"/>
      <c r="AJ338" s="1"/>
      <c r="AK338" s="1"/>
      <c r="AL338" s="1"/>
      <c r="AM338" s="1"/>
      <c r="AN338" s="1"/>
      <c r="AO338" s="1"/>
      <c r="AP338" s="1"/>
      <c r="AQ338" s="1"/>
      <c r="AR338" s="1"/>
      <c r="AS338" s="1"/>
      <c r="AT338" s="1"/>
      <c r="AU338" s="1"/>
      <c r="AV338" s="1"/>
      <c r="AW338" s="1"/>
      <c r="AX338" s="1"/>
      <c r="AY338" s="1"/>
    </row>
    <row r="339" spans="1:51" ht="13.5" customHeight="1">
      <c r="A339" s="1"/>
      <c r="B339" s="1"/>
      <c r="C339" s="1"/>
      <c r="D339" s="1"/>
      <c r="E339" s="1"/>
      <c r="F339"/>
      <c r="G339"/>
      <c r="H339"/>
      <c r="I339"/>
      <c r="J339"/>
      <c r="K339"/>
      <c r="L339"/>
      <c r="M339"/>
      <c r="N339"/>
      <c r="O339"/>
      <c r="P339"/>
      <c r="Q339" s="24"/>
      <c r="R339"/>
      <c r="S339"/>
      <c r="T339"/>
      <c r="U339"/>
      <c r="V339" s="27"/>
      <c r="W339" s="18"/>
      <c r="X339"/>
      <c r="Y339"/>
      <c r="Z339"/>
      <c r="AA339"/>
      <c r="AB339"/>
      <c r="AC339" s="1"/>
      <c r="AD339" s="1"/>
      <c r="AE339" s="1"/>
      <c r="AF339" s="1"/>
      <c r="AG339" s="1"/>
      <c r="AH339" s="1"/>
      <c r="AI339" s="1"/>
      <c r="AJ339" s="1"/>
      <c r="AK339" s="1"/>
      <c r="AL339" s="1"/>
      <c r="AM339" s="1"/>
      <c r="AN339" s="1"/>
      <c r="AO339" s="1"/>
      <c r="AP339" s="1"/>
      <c r="AQ339" s="1"/>
      <c r="AR339" s="1"/>
      <c r="AS339" s="1"/>
      <c r="AT339" s="1"/>
      <c r="AU339" s="1"/>
      <c r="AV339" s="1"/>
      <c r="AW339" s="1"/>
      <c r="AX339" s="1"/>
      <c r="AY339" s="1"/>
    </row>
    <row r="340" spans="1:51" ht="13.5" customHeight="1">
      <c r="A340" s="1"/>
      <c r="B340" s="1"/>
      <c r="C340" s="1"/>
      <c r="D340" s="1"/>
      <c r="E340" s="1"/>
      <c r="F340"/>
      <c r="G340"/>
      <c r="H340"/>
      <c r="I340"/>
      <c r="J340"/>
      <c r="K340"/>
      <c r="L340"/>
      <c r="M340"/>
      <c r="N340"/>
      <c r="O340"/>
      <c r="P340"/>
      <c r="Q340" s="24"/>
      <c r="R340"/>
      <c r="S340"/>
      <c r="T340"/>
      <c r="U340"/>
      <c r="V340" s="27"/>
      <c r="W340" s="18"/>
      <c r="X340"/>
      <c r="Y340"/>
      <c r="Z340"/>
      <c r="AA340"/>
      <c r="AB340"/>
      <c r="AC340" s="1"/>
      <c r="AD340" s="1"/>
      <c r="AE340" s="1"/>
      <c r="AF340" s="1"/>
      <c r="AG340" s="1"/>
      <c r="AH340" s="1"/>
      <c r="AI340" s="1"/>
      <c r="AJ340" s="1"/>
      <c r="AK340" s="1"/>
      <c r="AL340" s="1"/>
      <c r="AM340" s="1"/>
      <c r="AN340" s="1"/>
      <c r="AO340" s="1"/>
      <c r="AP340" s="1"/>
      <c r="AQ340" s="1"/>
      <c r="AR340" s="1"/>
      <c r="AS340" s="1"/>
      <c r="AT340" s="1"/>
      <c r="AU340" s="1"/>
      <c r="AV340" s="1"/>
      <c r="AW340" s="1"/>
      <c r="AX340" s="1"/>
      <c r="AY340" s="1"/>
    </row>
    <row r="341" spans="1:51" ht="13.5" customHeight="1">
      <c r="A341" s="1"/>
      <c r="B341" s="1"/>
      <c r="C341" s="1"/>
      <c r="D341" s="1"/>
      <c r="E341" s="1"/>
      <c r="F341"/>
      <c r="G341"/>
      <c r="H341"/>
      <c r="I341"/>
      <c r="J341"/>
      <c r="K341"/>
      <c r="L341"/>
      <c r="M341"/>
      <c r="N341"/>
      <c r="O341"/>
      <c r="P341"/>
      <c r="Q341" s="24"/>
      <c r="R341"/>
      <c r="S341"/>
      <c r="T341"/>
      <c r="U341"/>
      <c r="V341" s="27"/>
      <c r="W341" s="18"/>
      <c r="X341"/>
      <c r="Y341"/>
      <c r="Z341"/>
      <c r="AA341"/>
      <c r="AB341"/>
      <c r="AC341" s="1"/>
      <c r="AD341" s="1"/>
      <c r="AE341" s="1"/>
      <c r="AF341" s="1"/>
      <c r="AG341" s="1"/>
      <c r="AH341" s="1"/>
      <c r="AI341" s="1"/>
      <c r="AJ341" s="1"/>
      <c r="AK341" s="1"/>
      <c r="AL341" s="1"/>
      <c r="AM341" s="1"/>
      <c r="AN341" s="1"/>
      <c r="AO341" s="1"/>
      <c r="AP341" s="1"/>
      <c r="AQ341" s="1"/>
      <c r="AR341" s="1"/>
      <c r="AS341" s="1"/>
      <c r="AT341" s="1"/>
      <c r="AU341" s="1"/>
      <c r="AV341" s="1"/>
      <c r="AW341" s="1"/>
      <c r="AX341" s="1"/>
      <c r="AY341" s="1"/>
    </row>
    <row r="342" spans="1:51" ht="13.5" customHeight="1">
      <c r="A342" s="1"/>
      <c r="B342" s="1"/>
      <c r="C342" s="1"/>
      <c r="D342" s="1"/>
      <c r="E342" s="1"/>
      <c r="F342"/>
      <c r="G342"/>
      <c r="H342"/>
      <c r="I342"/>
      <c r="J342"/>
      <c r="K342"/>
      <c r="L342"/>
      <c r="M342"/>
      <c r="N342"/>
      <c r="O342"/>
      <c r="P342"/>
      <c r="Q342" s="24"/>
      <c r="R342"/>
      <c r="S342"/>
      <c r="T342"/>
      <c r="U342"/>
      <c r="V342" s="27"/>
      <c r="W342" s="18"/>
      <c r="X342"/>
      <c r="Y342"/>
      <c r="Z342"/>
      <c r="AA342"/>
      <c r="AB342"/>
      <c r="AC342" s="1"/>
      <c r="AD342" s="1"/>
      <c r="AE342" s="1"/>
      <c r="AF342" s="1"/>
      <c r="AG342" s="1"/>
      <c r="AH342" s="1"/>
      <c r="AI342" s="1"/>
      <c r="AJ342" s="1"/>
      <c r="AK342" s="1"/>
      <c r="AL342" s="1"/>
      <c r="AM342" s="1"/>
      <c r="AN342" s="1"/>
      <c r="AO342" s="1"/>
      <c r="AP342" s="1"/>
      <c r="AQ342" s="1"/>
      <c r="AR342" s="1"/>
      <c r="AS342" s="1"/>
      <c r="AT342" s="1"/>
      <c r="AU342" s="1"/>
      <c r="AV342" s="1"/>
      <c r="AW342" s="1"/>
      <c r="AX342" s="1"/>
      <c r="AY342" s="1"/>
    </row>
    <row r="343" spans="1:51" ht="13.5" customHeight="1">
      <c r="A343" s="1"/>
      <c r="B343" s="1"/>
      <c r="C343" s="1"/>
      <c r="D343" s="1"/>
      <c r="E343" s="1"/>
      <c r="F343"/>
      <c r="G343"/>
      <c r="H343"/>
      <c r="I343"/>
      <c r="J343"/>
      <c r="K343"/>
      <c r="L343"/>
      <c r="M343"/>
      <c r="N343"/>
      <c r="O343"/>
      <c r="P343"/>
      <c r="Q343" s="24"/>
      <c r="R343"/>
      <c r="S343"/>
      <c r="T343"/>
      <c r="U343"/>
      <c r="V343" s="27"/>
      <c r="W343" s="18"/>
      <c r="X343"/>
      <c r="Y343"/>
      <c r="Z343"/>
      <c r="AA343"/>
      <c r="AB343"/>
      <c r="AC343" s="1"/>
      <c r="AD343" s="1"/>
      <c r="AE343" s="1"/>
      <c r="AF343" s="1"/>
      <c r="AG343" s="1"/>
      <c r="AH343" s="1"/>
      <c r="AI343" s="1"/>
      <c r="AJ343" s="1"/>
      <c r="AK343" s="1"/>
      <c r="AL343" s="1"/>
      <c r="AM343" s="1"/>
      <c r="AN343" s="1"/>
      <c r="AO343" s="1"/>
      <c r="AP343" s="1"/>
      <c r="AQ343" s="1"/>
      <c r="AR343" s="1"/>
      <c r="AS343" s="1"/>
      <c r="AT343" s="1"/>
      <c r="AU343" s="1"/>
      <c r="AV343" s="1"/>
      <c r="AW343" s="1"/>
      <c r="AX343" s="1"/>
      <c r="AY343" s="1"/>
    </row>
    <row r="344" spans="1:51" ht="13.5" customHeight="1">
      <c r="A344" s="1"/>
      <c r="B344" s="1"/>
      <c r="C344" s="1"/>
      <c r="D344" s="1"/>
      <c r="E344" s="1"/>
      <c r="F344"/>
      <c r="G344"/>
      <c r="H344"/>
      <c r="I344"/>
      <c r="J344"/>
      <c r="K344"/>
      <c r="L344"/>
      <c r="M344"/>
      <c r="N344"/>
      <c r="O344"/>
      <c r="P344"/>
      <c r="Q344" s="24"/>
      <c r="R344"/>
      <c r="S344"/>
      <c r="T344"/>
      <c r="U344"/>
      <c r="V344" s="27"/>
      <c r="W344" s="18"/>
      <c r="X344"/>
      <c r="Y344"/>
      <c r="Z344"/>
      <c r="AA344"/>
      <c r="AB344"/>
      <c r="AC344" s="1"/>
      <c r="AD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ht="13.5" customHeight="1">
      <c r="A345" s="1"/>
      <c r="B345" s="1"/>
      <c r="C345" s="1"/>
      <c r="D345" s="1"/>
      <c r="E345" s="1"/>
      <c r="F345"/>
      <c r="G345"/>
      <c r="H345"/>
      <c r="I345"/>
      <c r="J345"/>
      <c r="K345"/>
      <c r="L345"/>
      <c r="M345"/>
      <c r="N345"/>
      <c r="O345"/>
      <c r="P345"/>
      <c r="Q345" s="24"/>
      <c r="R345"/>
      <c r="S345"/>
      <c r="T345"/>
      <c r="U345"/>
      <c r="V345" s="27"/>
      <c r="W345" s="18"/>
      <c r="X345"/>
      <c r="Y345"/>
      <c r="Z345"/>
      <c r="AA345"/>
      <c r="AB345"/>
      <c r="AC345" s="1"/>
      <c r="AD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ht="13.5" customHeight="1">
      <c r="A346" s="1"/>
      <c r="B346" s="1"/>
      <c r="C346" s="1"/>
      <c r="D346" s="1"/>
      <c r="E346" s="1"/>
      <c r="F346"/>
      <c r="G346"/>
      <c r="H346"/>
      <c r="I346"/>
      <c r="J346"/>
      <c r="K346"/>
      <c r="L346"/>
      <c r="M346"/>
      <c r="N346"/>
      <c r="O346"/>
      <c r="P346"/>
      <c r="Q346" s="24"/>
      <c r="R346"/>
      <c r="S346"/>
      <c r="T346"/>
      <c r="U346"/>
      <c r="V346" s="27"/>
      <c r="W346" s="18"/>
      <c r="X346"/>
      <c r="Y346"/>
      <c r="Z346"/>
      <c r="AA346"/>
      <c r="AB346"/>
      <c r="AC346" s="1"/>
      <c r="AD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ht="13.5" customHeight="1">
      <c r="A347" s="1"/>
      <c r="B347" s="1"/>
      <c r="C347" s="1"/>
      <c r="D347" s="1"/>
      <c r="E347" s="1"/>
      <c r="F347"/>
      <c r="G347"/>
      <c r="H347"/>
      <c r="I347"/>
      <c r="J347"/>
      <c r="K347"/>
      <c r="L347"/>
      <c r="M347"/>
      <c r="N347"/>
      <c r="O347"/>
      <c r="P347"/>
      <c r="Q347" s="24"/>
      <c r="R347"/>
      <c r="S347"/>
      <c r="T347"/>
      <c r="U347"/>
      <c r="V347" s="27"/>
      <c r="W347" s="18"/>
      <c r="X347"/>
      <c r="Y347"/>
      <c r="Z347"/>
      <c r="AA347"/>
      <c r="AB347"/>
      <c r="AC347" s="1"/>
      <c r="AD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ht="13.5" customHeight="1">
      <c r="A348" s="1"/>
      <c r="B348" s="1"/>
      <c r="C348" s="1"/>
      <c r="D348" s="1"/>
      <c r="E348" s="1"/>
      <c r="F348"/>
      <c r="G348"/>
      <c r="H348"/>
      <c r="I348"/>
      <c r="J348"/>
      <c r="K348"/>
      <c r="L348"/>
      <c r="M348"/>
      <c r="N348"/>
      <c r="O348"/>
      <c r="P348"/>
      <c r="Q348" s="24"/>
      <c r="R348"/>
      <c r="S348"/>
      <c r="T348"/>
      <c r="U348"/>
      <c r="V348" s="27"/>
      <c r="W348" s="18"/>
      <c r="X348"/>
      <c r="Y348"/>
      <c r="Z348"/>
      <c r="AA348"/>
      <c r="AB348"/>
      <c r="AC348" s="1"/>
      <c r="AD348" s="1"/>
      <c r="AE348" s="1"/>
      <c r="AF348" s="1"/>
      <c r="AG348" s="1"/>
      <c r="AH348" s="1"/>
      <c r="AI348" s="1"/>
      <c r="AJ348" s="1"/>
      <c r="AK348" s="1"/>
      <c r="AL348" s="1"/>
      <c r="AM348" s="1"/>
      <c r="AN348" s="1"/>
      <c r="AO348" s="1"/>
      <c r="AP348" s="1"/>
      <c r="AQ348" s="1"/>
      <c r="AR348" s="1"/>
      <c r="AS348" s="1"/>
      <c r="AT348" s="1"/>
      <c r="AU348" s="1"/>
      <c r="AV348" s="1"/>
      <c r="AW348" s="1"/>
      <c r="AX348" s="1"/>
      <c r="AY348" s="1"/>
    </row>
    <row r="349" spans="1:51" ht="13.5" customHeight="1">
      <c r="A349" s="1"/>
      <c r="B349" s="1"/>
      <c r="C349" s="1"/>
      <c r="D349" s="1"/>
      <c r="E349" s="1"/>
      <c r="F349"/>
      <c r="G349"/>
      <c r="H349"/>
      <c r="I349"/>
      <c r="J349"/>
      <c r="K349"/>
      <c r="L349"/>
      <c r="M349"/>
      <c r="N349"/>
      <c r="O349"/>
      <c r="P349"/>
      <c r="Q349" s="24"/>
      <c r="R349"/>
      <c r="S349"/>
      <c r="T349"/>
      <c r="U349"/>
      <c r="V349" s="27"/>
      <c r="W349" s="18"/>
      <c r="X349"/>
      <c r="Y349"/>
      <c r="Z349"/>
      <c r="AA349"/>
      <c r="AB349"/>
      <c r="AC349" s="1"/>
      <c r="AD349" s="1"/>
      <c r="AE349" s="1"/>
      <c r="AF349" s="1"/>
      <c r="AG349" s="1"/>
      <c r="AH349" s="1"/>
      <c r="AI349" s="1"/>
      <c r="AJ349" s="1"/>
      <c r="AK349" s="1"/>
      <c r="AL349" s="1"/>
      <c r="AM349" s="1"/>
      <c r="AN349" s="1"/>
      <c r="AO349" s="1"/>
      <c r="AP349" s="1"/>
      <c r="AQ349" s="1"/>
      <c r="AR349" s="1"/>
      <c r="AS349" s="1"/>
      <c r="AT349" s="1"/>
      <c r="AU349" s="1"/>
      <c r="AV349" s="1"/>
      <c r="AW349" s="1"/>
      <c r="AX349" s="1"/>
      <c r="AY349" s="1"/>
    </row>
    <row r="350" spans="1:51" ht="13.5" customHeight="1">
      <c r="A350" s="1"/>
      <c r="B350" s="1"/>
      <c r="C350" s="1"/>
      <c r="D350" s="1"/>
      <c r="E350" s="1"/>
      <c r="F350"/>
      <c r="G350"/>
      <c r="H350"/>
      <c r="I350"/>
      <c r="J350"/>
      <c r="K350"/>
      <c r="L350"/>
      <c r="M350"/>
      <c r="N350"/>
      <c r="O350"/>
      <c r="P350"/>
      <c r="Q350" s="24"/>
      <c r="R350"/>
      <c r="S350"/>
      <c r="T350"/>
      <c r="U350"/>
      <c r="V350" s="27"/>
      <c r="W350" s="18"/>
      <c r="X350"/>
      <c r="Y350"/>
      <c r="Z350"/>
      <c r="AA350"/>
      <c r="AB350"/>
      <c r="AC350" s="1"/>
      <c r="AD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ht="13.5" customHeight="1">
      <c r="A351" s="1"/>
      <c r="B351" s="1"/>
      <c r="C351" s="1"/>
      <c r="D351" s="1"/>
      <c r="E351" s="1"/>
      <c r="F351"/>
      <c r="G351"/>
      <c r="H351"/>
      <c r="I351"/>
      <c r="J351"/>
      <c r="K351"/>
      <c r="L351"/>
      <c r="M351"/>
      <c r="N351"/>
      <c r="O351"/>
      <c r="P351"/>
      <c r="Q351" s="24"/>
      <c r="R351"/>
      <c r="S351"/>
      <c r="T351"/>
      <c r="U351"/>
      <c r="V351" s="27"/>
      <c r="W351" s="18"/>
      <c r="X351"/>
      <c r="Y351"/>
      <c r="Z351"/>
      <c r="AA351"/>
      <c r="AB351"/>
      <c r="AC351" s="1"/>
      <c r="AD351" s="1"/>
      <c r="AE351" s="1"/>
      <c r="AF351" s="1"/>
      <c r="AG351" s="1"/>
      <c r="AH351" s="1"/>
      <c r="AI351" s="1"/>
      <c r="AJ351" s="1"/>
      <c r="AK351" s="1"/>
      <c r="AL351" s="1"/>
      <c r="AM351" s="1"/>
      <c r="AN351" s="1"/>
      <c r="AO351" s="1"/>
      <c r="AP351" s="1"/>
      <c r="AQ351" s="1"/>
      <c r="AR351" s="1"/>
      <c r="AS351" s="1"/>
      <c r="AT351" s="1"/>
      <c r="AU351" s="1"/>
      <c r="AV351" s="1"/>
      <c r="AW351" s="1"/>
      <c r="AX351" s="1"/>
      <c r="AY351" s="1"/>
    </row>
    <row r="352" spans="1:51" ht="13.5" customHeight="1">
      <c r="A352" s="1"/>
      <c r="B352" s="1"/>
      <c r="C352" s="1"/>
      <c r="D352" s="1"/>
      <c r="E352" s="1"/>
      <c r="F352"/>
      <c r="G352"/>
      <c r="H352"/>
      <c r="I352"/>
      <c r="J352"/>
      <c r="K352"/>
      <c r="L352"/>
      <c r="M352"/>
      <c r="N352"/>
      <c r="O352"/>
      <c r="P352"/>
      <c r="Q352" s="24"/>
      <c r="R352"/>
      <c r="S352"/>
      <c r="T352"/>
      <c r="U352"/>
      <c r="V352" s="27"/>
      <c r="W352" s="18"/>
      <c r="X352"/>
      <c r="Y352"/>
      <c r="Z352"/>
      <c r="AA352"/>
      <c r="AB352"/>
      <c r="AC352" s="1"/>
      <c r="AD352" s="1"/>
      <c r="AE352" s="1"/>
      <c r="AF352" s="1"/>
      <c r="AG352" s="1"/>
      <c r="AH352" s="1"/>
      <c r="AI352" s="1"/>
      <c r="AJ352" s="1"/>
      <c r="AK352" s="1"/>
      <c r="AL352" s="1"/>
      <c r="AM352" s="1"/>
      <c r="AN352" s="1"/>
      <c r="AO352" s="1"/>
      <c r="AP352" s="1"/>
      <c r="AQ352" s="1"/>
      <c r="AR352" s="1"/>
      <c r="AS352" s="1"/>
      <c r="AT352" s="1"/>
      <c r="AU352" s="1"/>
      <c r="AV352" s="1"/>
      <c r="AW352" s="1"/>
      <c r="AX352" s="1"/>
      <c r="AY352" s="1"/>
    </row>
    <row r="353" spans="1:51" ht="13.5" customHeight="1">
      <c r="A353" s="1"/>
      <c r="B353" s="1"/>
      <c r="C353" s="1"/>
      <c r="D353" s="1"/>
      <c r="E353" s="1"/>
      <c r="F353"/>
      <c r="G353"/>
      <c r="H353"/>
      <c r="I353"/>
      <c r="J353"/>
      <c r="K353"/>
      <c r="L353"/>
      <c r="M353"/>
      <c r="N353"/>
      <c r="O353"/>
      <c r="P353"/>
      <c r="Q353" s="24"/>
      <c r="R353"/>
      <c r="S353"/>
      <c r="T353"/>
      <c r="U353"/>
      <c r="V353" s="27"/>
      <c r="W353" s="18"/>
      <c r="X353"/>
      <c r="Y353"/>
      <c r="Z353"/>
      <c r="AA353"/>
      <c r="AB353"/>
      <c r="AC353" s="1"/>
      <c r="AD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ht="13.5" customHeight="1">
      <c r="A354" s="1"/>
      <c r="B354" s="1"/>
      <c r="C354" s="1"/>
      <c r="D354" s="1"/>
      <c r="E354" s="1"/>
      <c r="F354"/>
      <c r="G354"/>
      <c r="H354"/>
      <c r="I354"/>
      <c r="J354"/>
      <c r="K354"/>
      <c r="L354"/>
      <c r="M354"/>
      <c r="N354"/>
      <c r="O354"/>
      <c r="P354"/>
      <c r="Q354" s="24"/>
      <c r="R354"/>
      <c r="S354"/>
      <c r="T354"/>
      <c r="U354"/>
      <c r="V354" s="27"/>
      <c r="W354" s="18"/>
      <c r="X354"/>
      <c r="Y354"/>
      <c r="Z354"/>
      <c r="AA354"/>
      <c r="AB354"/>
      <c r="AC354" s="1"/>
      <c r="AD354" s="1"/>
      <c r="AE354" s="1"/>
      <c r="AF354" s="1"/>
      <c r="AG354" s="1"/>
      <c r="AH354" s="1"/>
      <c r="AI354" s="1"/>
      <c r="AJ354" s="1"/>
      <c r="AK354" s="1"/>
      <c r="AL354" s="1"/>
      <c r="AM354" s="1"/>
      <c r="AN354" s="1"/>
      <c r="AO354" s="1"/>
      <c r="AP354" s="1"/>
      <c r="AQ354" s="1"/>
      <c r="AR354" s="1"/>
      <c r="AS354" s="1"/>
      <c r="AT354" s="1"/>
      <c r="AU354" s="1"/>
      <c r="AV354" s="1"/>
      <c r="AW354" s="1"/>
      <c r="AX354" s="1"/>
      <c r="AY354" s="1"/>
    </row>
    <row r="355" spans="1:51" ht="13.5" customHeight="1">
      <c r="A355" s="1"/>
      <c r="B355" s="1"/>
      <c r="C355" s="1"/>
      <c r="D355" s="1"/>
      <c r="E355" s="1"/>
      <c r="F355"/>
      <c r="G355"/>
      <c r="H355"/>
      <c r="I355"/>
      <c r="J355"/>
      <c r="K355"/>
      <c r="L355"/>
      <c r="M355"/>
      <c r="N355"/>
      <c r="O355"/>
      <c r="P355"/>
      <c r="Q355" s="24"/>
      <c r="R355"/>
      <c r="S355"/>
      <c r="T355"/>
      <c r="U355"/>
      <c r="V355" s="27"/>
      <c r="W355" s="18"/>
      <c r="X355"/>
      <c r="Y355"/>
      <c r="Z355"/>
      <c r="AA355"/>
      <c r="AB355"/>
      <c r="AC355" s="1"/>
      <c r="AD355" s="1"/>
      <c r="AE355" s="1"/>
      <c r="AF355" s="1"/>
      <c r="AG355" s="1"/>
      <c r="AH355" s="1"/>
      <c r="AI355" s="1"/>
      <c r="AJ355" s="1"/>
      <c r="AK355" s="1"/>
      <c r="AL355" s="1"/>
      <c r="AM355" s="1"/>
      <c r="AN355" s="1"/>
      <c r="AO355" s="1"/>
      <c r="AP355" s="1"/>
      <c r="AQ355" s="1"/>
      <c r="AR355" s="1"/>
      <c r="AS355" s="1"/>
      <c r="AT355" s="1"/>
      <c r="AU355" s="1"/>
      <c r="AV355" s="1"/>
      <c r="AW355" s="1"/>
      <c r="AX355" s="1"/>
      <c r="AY355" s="1"/>
    </row>
    <row r="356" spans="1:51" ht="13.5" customHeight="1">
      <c r="A356" s="1"/>
      <c r="B356" s="1"/>
      <c r="C356" s="1"/>
      <c r="D356" s="1"/>
      <c r="E356" s="1"/>
      <c r="F356"/>
      <c r="G356"/>
      <c r="H356"/>
      <c r="I356"/>
      <c r="J356"/>
      <c r="K356"/>
      <c r="L356"/>
      <c r="M356"/>
      <c r="N356"/>
      <c r="O356"/>
      <c r="P356"/>
      <c r="Q356" s="24"/>
      <c r="R356"/>
      <c r="S356"/>
      <c r="T356"/>
      <c r="U356"/>
      <c r="V356" s="27"/>
      <c r="W356" s="18"/>
      <c r="X356"/>
      <c r="Y356"/>
      <c r="Z356"/>
      <c r="AA356"/>
      <c r="AB356"/>
      <c r="AC356" s="1"/>
      <c r="AD356" s="1"/>
      <c r="AE356" s="1"/>
      <c r="AF356" s="1"/>
      <c r="AG356" s="1"/>
      <c r="AH356" s="1"/>
      <c r="AI356" s="1"/>
      <c r="AJ356" s="1"/>
      <c r="AK356" s="1"/>
      <c r="AL356" s="1"/>
      <c r="AM356" s="1"/>
      <c r="AN356" s="1"/>
      <c r="AO356" s="1"/>
      <c r="AP356" s="1"/>
      <c r="AQ356" s="1"/>
      <c r="AR356" s="1"/>
      <c r="AS356" s="1"/>
      <c r="AT356" s="1"/>
      <c r="AU356" s="1"/>
      <c r="AV356" s="1"/>
      <c r="AW356" s="1"/>
      <c r="AX356" s="1"/>
      <c r="AY356" s="1"/>
    </row>
    <row r="357" spans="1:51" ht="13.5" customHeight="1">
      <c r="A357" s="1"/>
      <c r="B357" s="1"/>
      <c r="C357" s="1"/>
      <c r="D357" s="1"/>
      <c r="E357" s="1"/>
      <c r="F357"/>
      <c r="G357"/>
      <c r="H357"/>
      <c r="I357"/>
      <c r="J357"/>
      <c r="K357"/>
      <c r="L357"/>
      <c r="M357"/>
      <c r="N357"/>
      <c r="O357"/>
      <c r="P357"/>
      <c r="Q357" s="24"/>
      <c r="R357"/>
      <c r="S357"/>
      <c r="T357"/>
      <c r="U357"/>
      <c r="V357" s="27"/>
      <c r="W357" s="18"/>
      <c r="X357"/>
      <c r="Y357"/>
      <c r="Z357"/>
      <c r="AA357"/>
      <c r="AB357"/>
      <c r="AC357" s="1"/>
      <c r="AD357" s="1"/>
      <c r="AE357" s="1"/>
      <c r="AF357" s="1"/>
      <c r="AG357" s="1"/>
      <c r="AH357" s="1"/>
      <c r="AI357" s="1"/>
      <c r="AJ357" s="1"/>
      <c r="AK357" s="1"/>
      <c r="AL357" s="1"/>
      <c r="AM357" s="1"/>
      <c r="AN357" s="1"/>
      <c r="AO357" s="1"/>
      <c r="AP357" s="1"/>
      <c r="AQ357" s="1"/>
      <c r="AR357" s="1"/>
      <c r="AS357" s="1"/>
      <c r="AT357" s="1"/>
      <c r="AU357" s="1"/>
      <c r="AV357" s="1"/>
      <c r="AW357" s="1"/>
      <c r="AX357" s="1"/>
      <c r="AY357" s="1"/>
    </row>
    <row r="358" spans="1:51" ht="13.5" customHeight="1">
      <c r="A358" s="1"/>
      <c r="B358" s="1"/>
      <c r="C358" s="1"/>
      <c r="D358" s="1"/>
      <c r="E358" s="1"/>
      <c r="F358"/>
      <c r="G358"/>
      <c r="H358"/>
      <c r="I358"/>
      <c r="J358"/>
      <c r="K358"/>
      <c r="L358"/>
      <c r="M358"/>
      <c r="N358"/>
      <c r="O358"/>
      <c r="P358"/>
      <c r="Q358" s="24"/>
      <c r="R358"/>
      <c r="S358"/>
      <c r="T358"/>
      <c r="U358"/>
      <c r="V358" s="27"/>
      <c r="W358" s="18"/>
      <c r="X358"/>
      <c r="Y358"/>
      <c r="Z358"/>
      <c r="AA358"/>
      <c r="AB358"/>
      <c r="AC358" s="1"/>
      <c r="AD358" s="1"/>
      <c r="AE358" s="1"/>
      <c r="AF358" s="1"/>
      <c r="AG358" s="1"/>
      <c r="AH358" s="1"/>
      <c r="AI358" s="1"/>
      <c r="AJ358" s="1"/>
      <c r="AK358" s="1"/>
      <c r="AL358" s="1"/>
      <c r="AM358" s="1"/>
      <c r="AN358" s="1"/>
      <c r="AO358" s="1"/>
      <c r="AP358" s="1"/>
      <c r="AQ358" s="1"/>
      <c r="AR358" s="1"/>
      <c r="AS358" s="1"/>
      <c r="AT358" s="1"/>
      <c r="AU358" s="1"/>
      <c r="AV358" s="1"/>
      <c r="AW358" s="1"/>
      <c r="AX358" s="1"/>
      <c r="AY358" s="1"/>
    </row>
    <row r="359" spans="1:51" ht="13.5" customHeight="1">
      <c r="A359" s="1"/>
      <c r="B359" s="1"/>
      <c r="C359" s="1"/>
      <c r="D359" s="1"/>
      <c r="E359" s="1"/>
      <c r="F359"/>
      <c r="G359"/>
      <c r="H359"/>
      <c r="I359"/>
      <c r="J359"/>
      <c r="K359"/>
      <c r="L359"/>
      <c r="M359"/>
      <c r="N359"/>
      <c r="O359"/>
      <c r="P359"/>
      <c r="Q359" s="24"/>
      <c r="R359"/>
      <c r="S359"/>
      <c r="T359"/>
      <c r="U359"/>
      <c r="V359" s="27"/>
      <c r="W359" s="18"/>
      <c r="X359"/>
      <c r="Y359"/>
      <c r="Z359"/>
      <c r="AA359"/>
      <c r="AB359"/>
      <c r="AC359" s="1"/>
      <c r="AD359" s="1"/>
      <c r="AE359" s="1"/>
      <c r="AF359" s="1"/>
      <c r="AG359" s="1"/>
      <c r="AH359" s="1"/>
      <c r="AI359" s="1"/>
      <c r="AJ359" s="1"/>
      <c r="AK359" s="1"/>
      <c r="AL359" s="1"/>
      <c r="AM359" s="1"/>
      <c r="AN359" s="1"/>
      <c r="AO359" s="1"/>
      <c r="AP359" s="1"/>
      <c r="AQ359" s="1"/>
      <c r="AR359" s="1"/>
      <c r="AS359" s="1"/>
      <c r="AT359" s="1"/>
      <c r="AU359" s="1"/>
      <c r="AV359" s="1"/>
      <c r="AW359" s="1"/>
      <c r="AX359" s="1"/>
      <c r="AY359" s="1"/>
    </row>
    <row r="360" spans="1:51" ht="13.5" customHeight="1">
      <c r="A360" s="1"/>
      <c r="B360" s="1"/>
      <c r="C360" s="1"/>
      <c r="D360" s="1"/>
      <c r="E360" s="1"/>
      <c r="F360"/>
      <c r="G360"/>
      <c r="H360"/>
      <c r="I360"/>
      <c r="J360"/>
      <c r="K360"/>
      <c r="L360"/>
      <c r="M360"/>
      <c r="N360"/>
      <c r="O360"/>
      <c r="P360"/>
      <c r="Q360" s="24"/>
      <c r="R360"/>
      <c r="S360"/>
      <c r="T360"/>
      <c r="U360"/>
      <c r="V360" s="27"/>
      <c r="W360" s="18"/>
      <c r="X360"/>
      <c r="Y360"/>
      <c r="Z360"/>
      <c r="AA360"/>
      <c r="AB360"/>
      <c r="AC360" s="1"/>
      <c r="AD360" s="1"/>
      <c r="AE360" s="1"/>
      <c r="AF360" s="1"/>
      <c r="AG360" s="1"/>
      <c r="AH360" s="1"/>
      <c r="AI360" s="1"/>
      <c r="AJ360" s="1"/>
      <c r="AK360" s="1"/>
      <c r="AL360" s="1"/>
      <c r="AM360" s="1"/>
      <c r="AN360" s="1"/>
      <c r="AO360" s="1"/>
      <c r="AP360" s="1"/>
      <c r="AQ360" s="1"/>
      <c r="AR360" s="1"/>
      <c r="AS360" s="1"/>
      <c r="AT360" s="1"/>
      <c r="AU360" s="1"/>
      <c r="AV360" s="1"/>
      <c r="AW360" s="1"/>
      <c r="AX360" s="1"/>
      <c r="AY360" s="1"/>
    </row>
    <row r="361" spans="1:51" ht="13.5" customHeight="1">
      <c r="A361" s="1"/>
      <c r="B361" s="1"/>
      <c r="C361" s="1"/>
      <c r="D361" s="1"/>
      <c r="E361" s="1"/>
      <c r="F361"/>
      <c r="G361"/>
      <c r="H361"/>
      <c r="I361"/>
      <c r="J361"/>
      <c r="K361"/>
      <c r="L361"/>
      <c r="M361"/>
      <c r="N361"/>
      <c r="O361"/>
      <c r="P361"/>
      <c r="Q361" s="24"/>
      <c r="R361"/>
      <c r="S361"/>
      <c r="T361"/>
      <c r="U361"/>
      <c r="V361" s="27"/>
      <c r="W361" s="18"/>
      <c r="X361"/>
      <c r="Y361"/>
      <c r="Z361"/>
      <c r="AA361"/>
      <c r="AB361"/>
      <c r="AC361" s="1"/>
      <c r="AD361" s="1"/>
      <c r="AE361" s="1"/>
      <c r="AF361" s="1"/>
      <c r="AG361" s="1"/>
      <c r="AH361" s="1"/>
      <c r="AI361" s="1"/>
      <c r="AJ361" s="1"/>
      <c r="AK361" s="1"/>
      <c r="AL361" s="1"/>
      <c r="AM361" s="1"/>
      <c r="AN361" s="1"/>
      <c r="AO361" s="1"/>
      <c r="AP361" s="1"/>
      <c r="AQ361" s="1"/>
      <c r="AR361" s="1"/>
      <c r="AS361" s="1"/>
      <c r="AT361" s="1"/>
      <c r="AU361" s="1"/>
      <c r="AV361" s="1"/>
      <c r="AW361" s="1"/>
      <c r="AX361" s="1"/>
      <c r="AY361" s="1"/>
    </row>
    <row r="362" spans="1:51" ht="13.5" customHeight="1">
      <c r="A362" s="1"/>
      <c r="B362" s="1"/>
      <c r="C362" s="1"/>
      <c r="D362" s="1"/>
      <c r="E362" s="1"/>
      <c r="F362"/>
      <c r="G362"/>
      <c r="H362"/>
      <c r="I362"/>
      <c r="J362"/>
      <c r="K362"/>
      <c r="L362"/>
      <c r="M362"/>
      <c r="N362"/>
      <c r="O362"/>
      <c r="P362"/>
      <c r="Q362" s="24"/>
      <c r="R362"/>
      <c r="S362"/>
      <c r="T362"/>
      <c r="U362"/>
      <c r="V362" s="27"/>
      <c r="W362" s="18"/>
      <c r="X362"/>
      <c r="Y362"/>
      <c r="Z362"/>
      <c r="AA362"/>
      <c r="AB362"/>
      <c r="AC362" s="1"/>
      <c r="AD362" s="1"/>
      <c r="AE362" s="1"/>
      <c r="AF362" s="1"/>
      <c r="AG362" s="1"/>
      <c r="AH362" s="1"/>
      <c r="AI362" s="1"/>
      <c r="AJ362" s="1"/>
      <c r="AK362" s="1"/>
      <c r="AL362" s="1"/>
      <c r="AM362" s="1"/>
      <c r="AN362" s="1"/>
      <c r="AO362" s="1"/>
      <c r="AP362" s="1"/>
      <c r="AQ362" s="1"/>
      <c r="AR362" s="1"/>
      <c r="AS362" s="1"/>
      <c r="AT362" s="1"/>
      <c r="AU362" s="1"/>
      <c r="AV362" s="1"/>
      <c r="AW362" s="1"/>
      <c r="AX362" s="1"/>
      <c r="AY362" s="1"/>
    </row>
    <row r="363" spans="1:51" ht="13.5" customHeight="1">
      <c r="A363" s="1"/>
      <c r="B363" s="1"/>
      <c r="C363" s="1"/>
      <c r="D363" s="1"/>
      <c r="E363" s="1"/>
      <c r="F363"/>
      <c r="G363"/>
      <c r="H363"/>
      <c r="I363"/>
      <c r="J363"/>
      <c r="K363"/>
      <c r="L363"/>
      <c r="M363"/>
      <c r="N363"/>
      <c r="O363"/>
      <c r="P363"/>
      <c r="Q363" s="24"/>
      <c r="R363"/>
      <c r="S363"/>
      <c r="T363"/>
      <c r="U363"/>
      <c r="V363" s="27"/>
      <c r="W363" s="18"/>
      <c r="X363"/>
      <c r="Y363"/>
      <c r="Z363"/>
      <c r="AA363"/>
      <c r="AB363"/>
      <c r="AC363" s="1"/>
      <c r="AD363" s="1"/>
      <c r="AE363" s="1"/>
      <c r="AF363" s="1"/>
      <c r="AG363" s="1"/>
      <c r="AH363" s="1"/>
      <c r="AI363" s="1"/>
      <c r="AJ363" s="1"/>
      <c r="AK363" s="1"/>
      <c r="AL363" s="1"/>
      <c r="AM363" s="1"/>
      <c r="AN363" s="1"/>
      <c r="AO363" s="1"/>
      <c r="AP363" s="1"/>
      <c r="AQ363" s="1"/>
      <c r="AR363" s="1"/>
      <c r="AS363" s="1"/>
      <c r="AT363" s="1"/>
      <c r="AU363" s="1"/>
      <c r="AV363" s="1"/>
      <c r="AW363" s="1"/>
      <c r="AX363" s="1"/>
      <c r="AY363" s="1"/>
    </row>
    <row r="364" spans="1:51" ht="13.5" customHeight="1">
      <c r="A364" s="1"/>
      <c r="B364" s="1"/>
      <c r="C364" s="1"/>
      <c r="D364" s="1"/>
      <c r="E364" s="1"/>
      <c r="F364"/>
      <c r="G364"/>
      <c r="H364"/>
      <c r="I364"/>
      <c r="J364"/>
      <c r="K364"/>
      <c r="L364"/>
      <c r="M364"/>
      <c r="N364"/>
      <c r="O364"/>
      <c r="P364"/>
      <c r="Q364" s="24"/>
      <c r="R364"/>
      <c r="S364"/>
      <c r="T364"/>
      <c r="U364"/>
      <c r="V364" s="27"/>
      <c r="W364" s="18"/>
      <c r="X364"/>
      <c r="Y364"/>
      <c r="Z364"/>
      <c r="AA364"/>
      <c r="AB364"/>
      <c r="AC364" s="1"/>
      <c r="AD364" s="1"/>
      <c r="AE364" s="1"/>
      <c r="AF364" s="1"/>
      <c r="AG364" s="1"/>
      <c r="AH364" s="1"/>
      <c r="AI364" s="1"/>
      <c r="AJ364" s="1"/>
      <c r="AK364" s="1"/>
      <c r="AL364" s="1"/>
      <c r="AM364" s="1"/>
      <c r="AN364" s="1"/>
      <c r="AO364" s="1"/>
      <c r="AP364" s="1"/>
      <c r="AQ364" s="1"/>
      <c r="AR364" s="1"/>
      <c r="AS364" s="1"/>
      <c r="AT364" s="1"/>
      <c r="AU364" s="1"/>
      <c r="AV364" s="1"/>
      <c r="AW364" s="1"/>
      <c r="AX364" s="1"/>
      <c r="AY364" s="1"/>
    </row>
    <row r="365" spans="1:51" ht="13.5" customHeight="1">
      <c r="A365" s="1"/>
      <c r="B365" s="1"/>
      <c r="C365" s="1"/>
      <c r="D365" s="1"/>
      <c r="E365" s="1"/>
      <c r="F365"/>
      <c r="G365"/>
      <c r="H365"/>
      <c r="I365"/>
      <c r="J365"/>
      <c r="K365"/>
      <c r="L365"/>
      <c r="M365"/>
      <c r="N365"/>
      <c r="O365"/>
      <c r="P365"/>
      <c r="Q365" s="24"/>
      <c r="R365"/>
      <c r="S365"/>
      <c r="T365"/>
      <c r="U365"/>
      <c r="V365" s="27"/>
      <c r="W365" s="18"/>
      <c r="X365"/>
      <c r="Y365"/>
      <c r="Z365"/>
      <c r="AA365"/>
      <c r="AB365"/>
      <c r="AC365" s="1"/>
      <c r="AD365" s="1"/>
      <c r="AE365" s="1"/>
      <c r="AF365" s="1"/>
      <c r="AG365" s="1"/>
      <c r="AH365" s="1"/>
      <c r="AI365" s="1"/>
      <c r="AJ365" s="1"/>
      <c r="AK365" s="1"/>
      <c r="AL365" s="1"/>
      <c r="AM365" s="1"/>
      <c r="AN365" s="1"/>
      <c r="AO365" s="1"/>
      <c r="AP365" s="1"/>
      <c r="AQ365" s="1"/>
      <c r="AR365" s="1"/>
      <c r="AS365" s="1"/>
      <c r="AT365" s="1"/>
      <c r="AU365" s="1"/>
      <c r="AV365" s="1"/>
      <c r="AW365" s="1"/>
      <c r="AX365" s="1"/>
      <c r="AY365" s="1"/>
    </row>
    <row r="366" spans="1:51" ht="13.5" customHeight="1">
      <c r="A366" s="1"/>
      <c r="B366" s="1"/>
      <c r="C366" s="1"/>
      <c r="D366" s="1"/>
      <c r="E366" s="1"/>
      <c r="F366"/>
      <c r="G366"/>
      <c r="H366"/>
      <c r="I366"/>
      <c r="J366"/>
      <c r="K366"/>
      <c r="L366"/>
      <c r="M366"/>
      <c r="N366"/>
      <c r="O366"/>
      <c r="P366"/>
      <c r="Q366" s="24"/>
      <c r="R366"/>
      <c r="S366"/>
      <c r="T366"/>
      <c r="U366"/>
      <c r="V366" s="27"/>
      <c r="W366" s="18"/>
      <c r="X366"/>
      <c r="Y366"/>
      <c r="Z366"/>
      <c r="AA366"/>
      <c r="AB366"/>
      <c r="AC366" s="1"/>
      <c r="AD366" s="1"/>
      <c r="AE366" s="1"/>
      <c r="AF366" s="1"/>
      <c r="AG366" s="1"/>
      <c r="AH366" s="1"/>
      <c r="AI366" s="1"/>
      <c r="AJ366" s="1"/>
      <c r="AK366" s="1"/>
      <c r="AL366" s="1"/>
      <c r="AM366" s="1"/>
      <c r="AN366" s="1"/>
      <c r="AO366" s="1"/>
      <c r="AP366" s="1"/>
      <c r="AQ366" s="1"/>
      <c r="AR366" s="1"/>
      <c r="AS366" s="1"/>
      <c r="AT366" s="1"/>
      <c r="AU366" s="1"/>
      <c r="AV366" s="1"/>
      <c r="AW366" s="1"/>
      <c r="AX366" s="1"/>
      <c r="AY366" s="1"/>
    </row>
    <row r="367" spans="1:51" ht="13.5" customHeight="1">
      <c r="A367" s="1"/>
      <c r="B367" s="1"/>
      <c r="C367" s="1"/>
      <c r="D367" s="1"/>
      <c r="E367" s="1"/>
      <c r="F367"/>
      <c r="G367"/>
      <c r="H367"/>
      <c r="I367"/>
      <c r="J367"/>
      <c r="K367"/>
      <c r="L367"/>
      <c r="M367"/>
      <c r="N367"/>
      <c r="O367"/>
      <c r="P367"/>
      <c r="Q367" s="24"/>
      <c r="R367"/>
      <c r="S367"/>
      <c r="T367"/>
      <c r="U367"/>
      <c r="V367" s="27"/>
      <c r="W367" s="18"/>
      <c r="X367"/>
      <c r="Y367"/>
      <c r="Z367"/>
      <c r="AA367"/>
      <c r="AB367"/>
      <c r="AC367" s="1"/>
      <c r="AD367" s="1"/>
      <c r="AE367" s="1"/>
      <c r="AF367" s="1"/>
      <c r="AG367" s="1"/>
      <c r="AH367" s="1"/>
      <c r="AI367" s="1"/>
      <c r="AJ367" s="1"/>
      <c r="AK367" s="1"/>
      <c r="AL367" s="1"/>
      <c r="AM367" s="1"/>
      <c r="AN367" s="1"/>
      <c r="AO367" s="1"/>
      <c r="AP367" s="1"/>
      <c r="AQ367" s="1"/>
      <c r="AR367" s="1"/>
      <c r="AS367" s="1"/>
      <c r="AT367" s="1"/>
      <c r="AU367" s="1"/>
      <c r="AV367" s="1"/>
      <c r="AW367" s="1"/>
      <c r="AX367" s="1"/>
      <c r="AY367" s="1"/>
    </row>
    <row r="368" spans="1:51" ht="13.5" customHeight="1">
      <c r="A368" s="1"/>
      <c r="B368" s="1"/>
      <c r="C368" s="1"/>
      <c r="D368" s="1"/>
      <c r="E368" s="1"/>
      <c r="F368"/>
      <c r="G368"/>
      <c r="H368"/>
      <c r="I368"/>
      <c r="J368"/>
      <c r="K368"/>
      <c r="L368"/>
      <c r="M368"/>
      <c r="N368"/>
      <c r="O368"/>
      <c r="P368"/>
      <c r="Q368" s="24"/>
      <c r="R368"/>
      <c r="S368"/>
      <c r="T368"/>
      <c r="U368"/>
      <c r="V368" s="27"/>
      <c r="W368" s="18"/>
      <c r="X368"/>
      <c r="Y368"/>
      <c r="Z368"/>
      <c r="AA368"/>
      <c r="AB368"/>
      <c r="AC368" s="1"/>
      <c r="AD368" s="1"/>
      <c r="AE368" s="1"/>
      <c r="AF368" s="1"/>
      <c r="AG368" s="1"/>
      <c r="AH368" s="1"/>
      <c r="AI368" s="1"/>
      <c r="AJ368" s="1"/>
      <c r="AK368" s="1"/>
      <c r="AL368" s="1"/>
      <c r="AM368" s="1"/>
      <c r="AN368" s="1"/>
      <c r="AO368" s="1"/>
      <c r="AP368" s="1"/>
      <c r="AQ368" s="1"/>
      <c r="AR368" s="1"/>
      <c r="AS368" s="1"/>
      <c r="AT368" s="1"/>
      <c r="AU368" s="1"/>
      <c r="AV368" s="1"/>
      <c r="AW368" s="1"/>
      <c r="AX368" s="1"/>
      <c r="AY368" s="1"/>
    </row>
    <row r="369" spans="1:51" ht="13.5" customHeight="1">
      <c r="A369" s="1"/>
      <c r="B369" s="1"/>
      <c r="C369" s="1"/>
      <c r="D369" s="1"/>
      <c r="E369" s="1"/>
      <c r="F369"/>
      <c r="G369"/>
      <c r="H369"/>
      <c r="I369"/>
      <c r="J369"/>
      <c r="K369"/>
      <c r="L369"/>
      <c r="M369"/>
      <c r="N369"/>
      <c r="O369"/>
      <c r="P369"/>
      <c r="Q369" s="24"/>
      <c r="R369"/>
      <c r="S369"/>
      <c r="T369"/>
      <c r="U369"/>
      <c r="V369" s="27"/>
      <c r="W369" s="18"/>
      <c r="X369"/>
      <c r="Y369"/>
      <c r="Z369"/>
      <c r="AA369"/>
      <c r="AB369"/>
      <c r="AC369" s="1"/>
      <c r="AD369" s="1"/>
      <c r="AE369" s="1"/>
      <c r="AF369" s="1"/>
      <c r="AG369" s="1"/>
      <c r="AH369" s="1"/>
      <c r="AI369" s="1"/>
      <c r="AJ369" s="1"/>
      <c r="AK369" s="1"/>
      <c r="AL369" s="1"/>
      <c r="AM369" s="1"/>
      <c r="AN369" s="1"/>
      <c r="AO369" s="1"/>
      <c r="AP369" s="1"/>
      <c r="AQ369" s="1"/>
      <c r="AR369" s="1"/>
      <c r="AS369" s="1"/>
      <c r="AT369" s="1"/>
      <c r="AU369" s="1"/>
      <c r="AV369" s="1"/>
      <c r="AW369" s="1"/>
      <c r="AX369" s="1"/>
      <c r="AY369" s="1"/>
    </row>
    <row r="370" spans="1:51" ht="13.5" customHeight="1">
      <c r="A370" s="1"/>
      <c r="B370" s="1"/>
      <c r="C370" s="1"/>
      <c r="D370" s="1"/>
      <c r="E370" s="1"/>
      <c r="F370"/>
      <c r="G370"/>
      <c r="H370"/>
      <c r="I370"/>
      <c r="J370"/>
      <c r="K370"/>
      <c r="L370"/>
      <c r="M370"/>
      <c r="N370"/>
      <c r="O370"/>
      <c r="P370"/>
      <c r="Q370" s="24"/>
      <c r="R370"/>
      <c r="S370"/>
      <c r="T370"/>
      <c r="U370"/>
      <c r="V370" s="27"/>
      <c r="W370" s="18"/>
      <c r="X370"/>
      <c r="Y370"/>
      <c r="Z370"/>
      <c r="AA370"/>
      <c r="AB370"/>
      <c r="AC370" s="1"/>
      <c r="AD370" s="1"/>
      <c r="AE370" s="1"/>
      <c r="AF370" s="1"/>
      <c r="AG370" s="1"/>
      <c r="AH370" s="1"/>
      <c r="AI370" s="1"/>
      <c r="AJ370" s="1"/>
      <c r="AK370" s="1"/>
      <c r="AL370" s="1"/>
      <c r="AM370" s="1"/>
      <c r="AN370" s="1"/>
      <c r="AO370" s="1"/>
      <c r="AP370" s="1"/>
      <c r="AQ370" s="1"/>
      <c r="AR370" s="1"/>
      <c r="AS370" s="1"/>
      <c r="AT370" s="1"/>
      <c r="AU370" s="1"/>
      <c r="AV370" s="1"/>
      <c r="AW370" s="1"/>
      <c r="AX370" s="1"/>
      <c r="AY370" s="1"/>
    </row>
    <row r="371" spans="1:51" ht="13.5" customHeight="1">
      <c r="A371" s="1"/>
      <c r="B371" s="1"/>
      <c r="C371" s="1"/>
      <c r="D371" s="1"/>
      <c r="E371" s="1"/>
      <c r="F371"/>
      <c r="G371"/>
      <c r="H371"/>
      <c r="I371"/>
      <c r="J371"/>
      <c r="K371"/>
      <c r="L371"/>
      <c r="M371"/>
      <c r="N371"/>
      <c r="O371"/>
      <c r="P371"/>
      <c r="Q371" s="24"/>
      <c r="R371"/>
      <c r="S371"/>
      <c r="T371"/>
      <c r="U371"/>
      <c r="V371" s="27"/>
      <c r="W371" s="18"/>
      <c r="X371"/>
      <c r="Y371"/>
      <c r="Z371"/>
      <c r="AA371"/>
      <c r="AB371"/>
      <c r="AC371" s="1"/>
      <c r="AD371" s="1"/>
      <c r="AE371" s="1"/>
      <c r="AF371" s="1"/>
      <c r="AG371" s="1"/>
      <c r="AH371" s="1"/>
      <c r="AI371" s="1"/>
      <c r="AJ371" s="1"/>
      <c r="AK371" s="1"/>
      <c r="AL371" s="1"/>
      <c r="AM371" s="1"/>
      <c r="AN371" s="1"/>
      <c r="AO371" s="1"/>
      <c r="AP371" s="1"/>
      <c r="AQ371" s="1"/>
      <c r="AR371" s="1"/>
      <c r="AS371" s="1"/>
      <c r="AT371" s="1"/>
      <c r="AU371" s="1"/>
      <c r="AV371" s="1"/>
      <c r="AW371" s="1"/>
      <c r="AX371" s="1"/>
      <c r="AY371" s="1"/>
    </row>
    <row r="372" spans="1:51" ht="13.5" customHeight="1">
      <c r="A372" s="1"/>
      <c r="B372" s="1"/>
      <c r="C372" s="1"/>
      <c r="D372" s="1"/>
      <c r="E372" s="1"/>
      <c r="F372"/>
      <c r="G372"/>
      <c r="H372"/>
      <c r="I372"/>
      <c r="J372"/>
      <c r="K372"/>
      <c r="L372"/>
      <c r="M372"/>
      <c r="N372"/>
      <c r="O372"/>
      <c r="P372"/>
      <c r="Q372" s="24"/>
      <c r="R372"/>
      <c r="S372"/>
      <c r="T372"/>
      <c r="U372"/>
      <c r="V372" s="27"/>
      <c r="W372" s="18"/>
      <c r="X372"/>
      <c r="Y372"/>
      <c r="Z372"/>
      <c r="AA372"/>
      <c r="AB372"/>
      <c r="AC372" s="1"/>
      <c r="AD372" s="1"/>
      <c r="AE372" s="1"/>
      <c r="AF372" s="1"/>
      <c r="AG372" s="1"/>
      <c r="AH372" s="1"/>
      <c r="AI372" s="1"/>
      <c r="AJ372" s="1"/>
      <c r="AK372" s="1"/>
      <c r="AL372" s="1"/>
      <c r="AM372" s="1"/>
      <c r="AN372" s="1"/>
      <c r="AO372" s="1"/>
      <c r="AP372" s="1"/>
      <c r="AQ372" s="1"/>
      <c r="AR372" s="1"/>
      <c r="AS372" s="1"/>
      <c r="AT372" s="1"/>
      <c r="AU372" s="1"/>
      <c r="AV372" s="1"/>
      <c r="AW372" s="1"/>
      <c r="AX372" s="1"/>
      <c r="AY372" s="1"/>
    </row>
    <row r="373" spans="1:51" ht="13.5" customHeight="1">
      <c r="A373" s="1"/>
      <c r="B373" s="1"/>
      <c r="C373" s="1"/>
      <c r="D373" s="1"/>
      <c r="E373" s="1"/>
      <c r="F373"/>
      <c r="G373"/>
      <c r="H373"/>
      <c r="I373"/>
      <c r="J373"/>
      <c r="K373"/>
      <c r="L373"/>
      <c r="M373"/>
      <c r="N373"/>
      <c r="O373"/>
      <c r="P373"/>
      <c r="Q373" s="24"/>
      <c r="R373"/>
      <c r="S373"/>
      <c r="T373"/>
      <c r="U373"/>
      <c r="V373" s="27"/>
      <c r="W373" s="18"/>
      <c r="X373"/>
      <c r="Y373"/>
      <c r="Z373"/>
      <c r="AA373"/>
      <c r="AB373"/>
      <c r="AC373" s="1"/>
      <c r="AD373" s="1"/>
      <c r="AE373" s="1"/>
      <c r="AF373" s="1"/>
      <c r="AG373" s="1"/>
      <c r="AH373" s="1"/>
      <c r="AI373" s="1"/>
      <c r="AJ373" s="1"/>
      <c r="AK373" s="1"/>
      <c r="AL373" s="1"/>
      <c r="AM373" s="1"/>
      <c r="AN373" s="1"/>
      <c r="AO373" s="1"/>
      <c r="AP373" s="1"/>
      <c r="AQ373" s="1"/>
      <c r="AR373" s="1"/>
      <c r="AS373" s="1"/>
      <c r="AT373" s="1"/>
      <c r="AU373" s="1"/>
      <c r="AV373" s="1"/>
      <c r="AW373" s="1"/>
      <c r="AX373" s="1"/>
      <c r="AY373" s="1"/>
    </row>
    <row r="374" spans="1:51" ht="13.5" customHeight="1">
      <c r="A374" s="1"/>
      <c r="B374" s="1"/>
      <c r="C374" s="1"/>
      <c r="D374" s="1"/>
      <c r="E374" s="1"/>
      <c r="F374"/>
      <c r="G374"/>
      <c r="H374"/>
      <c r="I374"/>
      <c r="J374"/>
      <c r="K374"/>
      <c r="L374"/>
      <c r="M374"/>
      <c r="N374"/>
      <c r="O374"/>
      <c r="P374"/>
      <c r="Q374" s="24"/>
      <c r="R374"/>
      <c r="S374"/>
      <c r="T374"/>
      <c r="U374"/>
      <c r="V374" s="27"/>
      <c r="W374" s="18"/>
      <c r="X374"/>
      <c r="Y374"/>
      <c r="Z374"/>
      <c r="AA374"/>
      <c r="AB374"/>
      <c r="AC374" s="1"/>
      <c r="AD374" s="1"/>
      <c r="AE374" s="1"/>
      <c r="AF374" s="1"/>
      <c r="AG374" s="1"/>
      <c r="AH374" s="1"/>
      <c r="AI374" s="1"/>
      <c r="AJ374" s="1"/>
      <c r="AK374" s="1"/>
      <c r="AL374" s="1"/>
      <c r="AM374" s="1"/>
      <c r="AN374" s="1"/>
      <c r="AO374" s="1"/>
      <c r="AP374" s="1"/>
      <c r="AQ374" s="1"/>
      <c r="AR374" s="1"/>
      <c r="AS374" s="1"/>
      <c r="AT374" s="1"/>
      <c r="AU374" s="1"/>
      <c r="AV374" s="1"/>
      <c r="AW374" s="1"/>
      <c r="AX374" s="1"/>
      <c r="AY374" s="1"/>
    </row>
    <row r="375" spans="1:51" ht="13.5" customHeight="1">
      <c r="A375" s="1"/>
      <c r="B375" s="1"/>
      <c r="C375" s="1"/>
      <c r="D375" s="1"/>
      <c r="E375" s="1"/>
      <c r="F375"/>
      <c r="G375"/>
      <c r="H375"/>
      <c r="I375"/>
      <c r="J375"/>
      <c r="K375"/>
      <c r="L375"/>
      <c r="M375"/>
      <c r="N375"/>
      <c r="O375"/>
      <c r="P375"/>
      <c r="Q375" s="24"/>
      <c r="R375"/>
      <c r="S375"/>
      <c r="T375"/>
      <c r="U375"/>
      <c r="V375" s="27"/>
      <c r="W375" s="18"/>
      <c r="X375"/>
      <c r="Y375"/>
      <c r="Z375"/>
      <c r="AA375"/>
      <c r="AB375"/>
      <c r="AC375" s="1"/>
      <c r="AD375" s="1"/>
      <c r="AE375" s="1"/>
      <c r="AF375" s="1"/>
      <c r="AG375" s="1"/>
      <c r="AH375" s="1"/>
      <c r="AI375" s="1"/>
      <c r="AJ375" s="1"/>
      <c r="AK375" s="1"/>
      <c r="AL375" s="1"/>
      <c r="AM375" s="1"/>
      <c r="AN375" s="1"/>
      <c r="AO375" s="1"/>
      <c r="AP375" s="1"/>
      <c r="AQ375" s="1"/>
      <c r="AR375" s="1"/>
      <c r="AS375" s="1"/>
      <c r="AT375" s="1"/>
      <c r="AU375" s="1"/>
      <c r="AV375" s="1"/>
      <c r="AW375" s="1"/>
      <c r="AX375" s="1"/>
      <c r="AY375" s="1"/>
    </row>
    <row r="376" spans="1:51" ht="13.5" customHeight="1">
      <c r="A376" s="1"/>
      <c r="B376" s="1"/>
      <c r="C376" s="1"/>
      <c r="D376" s="1"/>
      <c r="E376" s="1"/>
      <c r="F376"/>
      <c r="G376"/>
      <c r="H376"/>
      <c r="I376"/>
      <c r="J376"/>
      <c r="K376"/>
      <c r="L376"/>
      <c r="M376"/>
      <c r="N376"/>
      <c r="O376"/>
      <c r="P376"/>
      <c r="Q376" s="24"/>
      <c r="R376"/>
      <c r="S376"/>
      <c r="T376"/>
      <c r="U376"/>
      <c r="V376" s="27"/>
      <c r="W376" s="18"/>
      <c r="X376"/>
      <c r="Y376"/>
      <c r="Z376"/>
      <c r="AA376"/>
      <c r="AB376"/>
      <c r="AC376" s="1"/>
      <c r="AD376" s="1"/>
      <c r="AE376" s="1"/>
      <c r="AF376" s="1"/>
      <c r="AG376" s="1"/>
      <c r="AH376" s="1"/>
      <c r="AI376" s="1"/>
      <c r="AJ376" s="1"/>
      <c r="AK376" s="1"/>
      <c r="AL376" s="1"/>
      <c r="AM376" s="1"/>
      <c r="AN376" s="1"/>
      <c r="AO376" s="1"/>
      <c r="AP376" s="1"/>
      <c r="AQ376" s="1"/>
      <c r="AR376" s="1"/>
      <c r="AS376" s="1"/>
      <c r="AT376" s="1"/>
      <c r="AU376" s="1"/>
      <c r="AV376" s="1"/>
      <c r="AW376" s="1"/>
      <c r="AX376" s="1"/>
      <c r="AY376" s="1"/>
    </row>
    <row r="377" spans="1:51" ht="13.5" customHeight="1">
      <c r="A377" s="1"/>
      <c r="B377" s="1"/>
      <c r="C377" s="1"/>
      <c r="D377" s="1"/>
      <c r="E377" s="1"/>
      <c r="F377"/>
      <c r="G377"/>
      <c r="H377"/>
      <c r="I377"/>
      <c r="J377"/>
      <c r="K377"/>
      <c r="L377"/>
      <c r="M377"/>
      <c r="N377"/>
      <c r="O377"/>
      <c r="P377"/>
      <c r="Q377" s="24"/>
      <c r="R377"/>
      <c r="S377"/>
      <c r="T377"/>
      <c r="U377"/>
      <c r="V377" s="27"/>
      <c r="W377" s="18"/>
      <c r="X377"/>
      <c r="Y377"/>
      <c r="Z377"/>
      <c r="AA377"/>
      <c r="AB377"/>
      <c r="AC377" s="1"/>
      <c r="AD377" s="1"/>
      <c r="AE377" s="1"/>
      <c r="AF377" s="1"/>
      <c r="AG377" s="1"/>
      <c r="AH377" s="1"/>
      <c r="AI377" s="1"/>
      <c r="AJ377" s="1"/>
      <c r="AK377" s="1"/>
      <c r="AL377" s="1"/>
      <c r="AM377" s="1"/>
      <c r="AN377" s="1"/>
      <c r="AO377" s="1"/>
      <c r="AP377" s="1"/>
      <c r="AQ377" s="1"/>
      <c r="AR377" s="1"/>
      <c r="AS377" s="1"/>
      <c r="AT377" s="1"/>
      <c r="AU377" s="1"/>
      <c r="AV377" s="1"/>
      <c r="AW377" s="1"/>
      <c r="AX377" s="1"/>
      <c r="AY377" s="1"/>
    </row>
    <row r="378" spans="1:51" ht="13.5" customHeight="1">
      <c r="A378" s="1"/>
      <c r="B378" s="1"/>
      <c r="C378" s="1"/>
      <c r="D378" s="1"/>
      <c r="E378" s="1"/>
      <c r="F378"/>
      <c r="G378"/>
      <c r="H378"/>
      <c r="I378"/>
      <c r="J378"/>
      <c r="K378"/>
      <c r="L378"/>
      <c r="M378"/>
      <c r="N378"/>
      <c r="O378"/>
      <c r="P378"/>
      <c r="Q378" s="24"/>
      <c r="R378"/>
      <c r="S378"/>
      <c r="T378"/>
      <c r="U378"/>
      <c r="V378" s="27"/>
      <c r="W378" s="18"/>
      <c r="X378"/>
      <c r="Y378"/>
      <c r="Z378"/>
      <c r="AA378"/>
      <c r="AB378"/>
      <c r="AC378" s="1"/>
      <c r="AD378" s="1"/>
      <c r="AE378" s="1"/>
      <c r="AF378" s="1"/>
      <c r="AG378" s="1"/>
      <c r="AH378" s="1"/>
      <c r="AI378" s="1"/>
      <c r="AJ378" s="1"/>
      <c r="AK378" s="1"/>
      <c r="AL378" s="1"/>
      <c r="AM378" s="1"/>
      <c r="AN378" s="1"/>
      <c r="AO378" s="1"/>
      <c r="AP378" s="1"/>
      <c r="AQ378" s="1"/>
      <c r="AR378" s="1"/>
      <c r="AS378" s="1"/>
      <c r="AT378" s="1"/>
      <c r="AU378" s="1"/>
      <c r="AV378" s="1"/>
      <c r="AW378" s="1"/>
      <c r="AX378" s="1"/>
      <c r="AY378" s="1"/>
    </row>
    <row r="379" spans="1:51" ht="13.5" customHeight="1">
      <c r="A379" s="1"/>
      <c r="B379" s="1"/>
      <c r="C379" s="1"/>
      <c r="D379" s="1"/>
      <c r="E379" s="1"/>
      <c r="F379"/>
      <c r="G379"/>
      <c r="H379"/>
      <c r="I379"/>
      <c r="J379"/>
      <c r="K379"/>
      <c r="L379"/>
      <c r="M379"/>
      <c r="N379"/>
      <c r="O379"/>
      <c r="P379"/>
      <c r="Q379" s="24"/>
      <c r="R379"/>
      <c r="S379"/>
      <c r="T379"/>
      <c r="U379"/>
      <c r="V379" s="27"/>
      <c r="W379" s="18"/>
      <c r="X379"/>
      <c r="Y379"/>
      <c r="Z379"/>
      <c r="AA379"/>
      <c r="AB379"/>
      <c r="AC379" s="1"/>
      <c r="AD379" s="1"/>
      <c r="AE379" s="1"/>
      <c r="AF379" s="1"/>
      <c r="AG379" s="1"/>
      <c r="AH379" s="1"/>
      <c r="AI379" s="1"/>
      <c r="AJ379" s="1"/>
      <c r="AK379" s="1"/>
      <c r="AL379" s="1"/>
      <c r="AM379" s="1"/>
      <c r="AN379" s="1"/>
      <c r="AO379" s="1"/>
      <c r="AP379" s="1"/>
      <c r="AQ379" s="1"/>
      <c r="AR379" s="1"/>
      <c r="AS379" s="1"/>
      <c r="AT379" s="1"/>
      <c r="AU379" s="1"/>
      <c r="AV379" s="1"/>
      <c r="AW379" s="1"/>
      <c r="AX379" s="1"/>
      <c r="AY379" s="1"/>
    </row>
    <row r="380" spans="1:51" ht="13.5" customHeight="1">
      <c r="A380" s="1"/>
      <c r="B380" s="1"/>
      <c r="C380" s="1"/>
      <c r="D380" s="1"/>
      <c r="E380" s="1"/>
      <c r="F380"/>
      <c r="G380"/>
      <c r="H380"/>
      <c r="I380"/>
      <c r="J380"/>
      <c r="K380"/>
      <c r="L380"/>
      <c r="M380"/>
      <c r="N380"/>
      <c r="O380"/>
      <c r="P380"/>
      <c r="Q380" s="24"/>
      <c r="R380"/>
      <c r="S380"/>
      <c r="T380"/>
      <c r="U380"/>
      <c r="V380" s="27"/>
      <c r="W380" s="18"/>
      <c r="X380"/>
      <c r="Y380"/>
      <c r="Z380"/>
      <c r="AA380"/>
      <c r="AB380"/>
      <c r="AC380" s="1"/>
      <c r="AD380" s="1"/>
      <c r="AE380" s="1"/>
      <c r="AF380" s="1"/>
      <c r="AG380" s="1"/>
      <c r="AH380" s="1"/>
      <c r="AI380" s="1"/>
      <c r="AJ380" s="1"/>
      <c r="AK380" s="1"/>
      <c r="AL380" s="1"/>
      <c r="AM380" s="1"/>
      <c r="AN380" s="1"/>
      <c r="AO380" s="1"/>
      <c r="AP380" s="1"/>
      <c r="AQ380" s="1"/>
      <c r="AR380" s="1"/>
      <c r="AS380" s="1"/>
      <c r="AT380" s="1"/>
      <c r="AU380" s="1"/>
      <c r="AV380" s="1"/>
      <c r="AW380" s="1"/>
      <c r="AX380" s="1"/>
      <c r="AY380" s="1"/>
    </row>
    <row r="381" spans="1:51" ht="13.5" customHeight="1">
      <c r="A381" s="1"/>
      <c r="B381" s="1"/>
      <c r="C381" s="1"/>
      <c r="D381" s="1"/>
      <c r="E381" s="1"/>
      <c r="F381"/>
      <c r="G381"/>
      <c r="H381"/>
      <c r="I381"/>
      <c r="J381"/>
      <c r="K381"/>
      <c r="L381"/>
      <c r="M381"/>
      <c r="N381"/>
      <c r="O381"/>
      <c r="P381"/>
      <c r="Q381" s="24"/>
      <c r="R381"/>
      <c r="S381"/>
      <c r="T381"/>
      <c r="U381"/>
      <c r="V381" s="27"/>
      <c r="W381" s="18"/>
      <c r="X381"/>
      <c r="Y381"/>
      <c r="Z381"/>
      <c r="AA381"/>
      <c r="AB381"/>
      <c r="AC381" s="1"/>
      <c r="AD381" s="1"/>
      <c r="AE381" s="1"/>
      <c r="AF381" s="1"/>
      <c r="AG381" s="1"/>
      <c r="AH381" s="1"/>
      <c r="AI381" s="1"/>
      <c r="AJ381" s="1"/>
      <c r="AK381" s="1"/>
      <c r="AL381" s="1"/>
      <c r="AM381" s="1"/>
      <c r="AN381" s="1"/>
      <c r="AO381" s="1"/>
      <c r="AP381" s="1"/>
      <c r="AQ381" s="1"/>
      <c r="AR381" s="1"/>
      <c r="AS381" s="1"/>
      <c r="AT381" s="1"/>
      <c r="AU381" s="1"/>
      <c r="AV381" s="1"/>
      <c r="AW381" s="1"/>
      <c r="AX381" s="1"/>
      <c r="AY381" s="1"/>
    </row>
    <row r="382" spans="1:51" ht="13.5" customHeight="1">
      <c r="A382" s="1"/>
      <c r="B382" s="1"/>
      <c r="C382" s="1"/>
      <c r="D382" s="1"/>
      <c r="E382" s="1"/>
      <c r="F382"/>
      <c r="G382"/>
      <c r="H382"/>
      <c r="I382"/>
      <c r="J382"/>
      <c r="K382"/>
      <c r="L382"/>
      <c r="M382"/>
      <c r="N382"/>
      <c r="O382"/>
      <c r="P382"/>
      <c r="Q382" s="24"/>
      <c r="R382"/>
      <c r="S382"/>
      <c r="T382"/>
      <c r="U382"/>
      <c r="V382" s="27"/>
      <c r="W382" s="18"/>
      <c r="X382"/>
      <c r="Y382"/>
      <c r="Z382"/>
      <c r="AA382"/>
      <c r="AB382"/>
      <c r="AC382" s="1"/>
      <c r="AD382" s="1"/>
      <c r="AE382" s="1"/>
      <c r="AF382" s="1"/>
      <c r="AG382" s="1"/>
      <c r="AH382" s="1"/>
      <c r="AI382" s="1"/>
      <c r="AJ382" s="1"/>
      <c r="AK382" s="1"/>
      <c r="AL382" s="1"/>
      <c r="AM382" s="1"/>
      <c r="AN382" s="1"/>
      <c r="AO382" s="1"/>
      <c r="AP382" s="1"/>
      <c r="AQ382" s="1"/>
      <c r="AR382" s="1"/>
      <c r="AS382" s="1"/>
      <c r="AT382" s="1"/>
      <c r="AU382" s="1"/>
      <c r="AV382" s="1"/>
      <c r="AW382" s="1"/>
      <c r="AX382" s="1"/>
      <c r="AY382" s="1"/>
    </row>
    <row r="383" spans="1:51" ht="13.5" customHeight="1">
      <c r="A383" s="1"/>
      <c r="B383" s="1"/>
      <c r="C383" s="1"/>
      <c r="D383" s="1"/>
      <c r="E383" s="1"/>
      <c r="F383"/>
      <c r="G383"/>
      <c r="H383"/>
      <c r="I383"/>
      <c r="J383"/>
      <c r="K383"/>
      <c r="L383"/>
      <c r="M383"/>
      <c r="N383"/>
      <c r="O383"/>
      <c r="P383"/>
      <c r="Q383" s="24"/>
      <c r="R383"/>
      <c r="S383"/>
      <c r="T383"/>
      <c r="U383"/>
      <c r="V383" s="27"/>
      <c r="W383" s="18"/>
      <c r="X383"/>
      <c r="Y383"/>
      <c r="Z383"/>
      <c r="AA383"/>
      <c r="AB383"/>
      <c r="AC383" s="1"/>
      <c r="AD383" s="1"/>
      <c r="AE383" s="1"/>
      <c r="AF383" s="1"/>
      <c r="AG383" s="1"/>
      <c r="AH383" s="1"/>
      <c r="AI383" s="1"/>
      <c r="AJ383" s="1"/>
      <c r="AK383" s="1"/>
      <c r="AL383" s="1"/>
      <c r="AM383" s="1"/>
      <c r="AN383" s="1"/>
      <c r="AO383" s="1"/>
      <c r="AP383" s="1"/>
      <c r="AQ383" s="1"/>
      <c r="AR383" s="1"/>
      <c r="AS383" s="1"/>
      <c r="AT383" s="1"/>
      <c r="AU383" s="1"/>
      <c r="AV383" s="1"/>
      <c r="AW383" s="1"/>
      <c r="AX383" s="1"/>
      <c r="AY383" s="1"/>
    </row>
    <row r="384" spans="1:51" ht="13.5" customHeight="1">
      <c r="A384" s="1"/>
      <c r="B384" s="1"/>
      <c r="C384" s="1"/>
      <c r="D384" s="1"/>
      <c r="E384" s="1"/>
      <c r="F384"/>
      <c r="G384"/>
      <c r="H384"/>
      <c r="I384"/>
      <c r="J384"/>
      <c r="K384"/>
      <c r="L384"/>
      <c r="M384"/>
      <c r="N384"/>
      <c r="O384"/>
      <c r="P384"/>
      <c r="Q384" s="24"/>
      <c r="R384"/>
      <c r="S384"/>
      <c r="T384"/>
      <c r="U384"/>
      <c r="V384" s="27"/>
      <c r="W384" s="18"/>
      <c r="X384"/>
      <c r="Y384"/>
      <c r="Z384"/>
      <c r="AA384"/>
      <c r="AB384"/>
      <c r="AC384" s="1"/>
      <c r="AD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ht="13.5" customHeight="1">
      <c r="A385" s="1"/>
      <c r="B385" s="1"/>
      <c r="C385" s="1"/>
      <c r="D385" s="1"/>
      <c r="E385" s="1"/>
      <c r="F385"/>
      <c r="G385"/>
      <c r="H385"/>
      <c r="I385"/>
      <c r="J385"/>
      <c r="K385"/>
      <c r="L385"/>
      <c r="M385"/>
      <c r="N385"/>
      <c r="O385"/>
      <c r="P385"/>
      <c r="Q385" s="24"/>
      <c r="R385"/>
      <c r="S385"/>
      <c r="T385"/>
      <c r="U385"/>
      <c r="V385" s="27"/>
      <c r="W385" s="18"/>
      <c r="X385"/>
      <c r="Y385"/>
      <c r="Z385"/>
      <c r="AA385"/>
      <c r="AB385"/>
      <c r="AC385" s="1"/>
      <c r="AD385" s="1"/>
      <c r="AE385" s="1"/>
      <c r="AF385" s="1"/>
      <c r="AG385" s="1"/>
      <c r="AH385" s="1"/>
      <c r="AI385" s="1"/>
      <c r="AJ385" s="1"/>
      <c r="AK385" s="1"/>
      <c r="AL385" s="1"/>
      <c r="AM385" s="1"/>
      <c r="AN385" s="1"/>
      <c r="AO385" s="1"/>
      <c r="AP385" s="1"/>
      <c r="AQ385" s="1"/>
      <c r="AR385" s="1"/>
      <c r="AS385" s="1"/>
      <c r="AT385" s="1"/>
      <c r="AU385" s="1"/>
      <c r="AV385" s="1"/>
      <c r="AW385" s="1"/>
      <c r="AX385" s="1"/>
      <c r="AY385" s="1"/>
    </row>
    <row r="386" spans="1:51" ht="13.5" customHeight="1">
      <c r="A386" s="1"/>
      <c r="B386" s="1"/>
      <c r="C386" s="1"/>
      <c r="D386" s="1"/>
      <c r="E386" s="1"/>
      <c r="F386"/>
      <c r="G386"/>
      <c r="H386"/>
      <c r="I386"/>
      <c r="J386"/>
      <c r="K386"/>
      <c r="L386"/>
      <c r="M386"/>
      <c r="N386"/>
      <c r="O386"/>
      <c r="P386"/>
      <c r="Q386" s="24"/>
      <c r="R386"/>
      <c r="S386"/>
      <c r="T386"/>
      <c r="U386"/>
      <c r="V386" s="27"/>
      <c r="W386" s="18"/>
      <c r="X386"/>
      <c r="Y386"/>
      <c r="Z386"/>
      <c r="AA386"/>
      <c r="AB386"/>
      <c r="AC386" s="1"/>
      <c r="AD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ht="13.5" customHeight="1">
      <c r="A387" s="1"/>
      <c r="B387" s="1"/>
      <c r="C387" s="1"/>
      <c r="D387" s="1"/>
      <c r="E387" s="1"/>
      <c r="F387"/>
      <c r="G387"/>
      <c r="H387"/>
      <c r="I387"/>
      <c r="J387"/>
      <c r="K387"/>
      <c r="L387"/>
      <c r="M387"/>
      <c r="N387"/>
      <c r="O387"/>
      <c r="P387"/>
      <c r="Q387" s="24"/>
      <c r="R387"/>
      <c r="S387"/>
      <c r="T387"/>
      <c r="U387"/>
      <c r="V387" s="27"/>
      <c r="W387" s="18"/>
      <c r="X387"/>
      <c r="Y387"/>
      <c r="Z387"/>
      <c r="AA387"/>
      <c r="AB387"/>
      <c r="AC387" s="1"/>
      <c r="AD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ht="13.5" customHeight="1">
      <c r="A388" s="1"/>
      <c r="B388" s="1"/>
      <c r="C388" s="1"/>
      <c r="D388" s="1"/>
      <c r="E388" s="1"/>
      <c r="F388"/>
      <c r="G388"/>
      <c r="H388"/>
      <c r="I388"/>
      <c r="J388"/>
      <c r="K388"/>
      <c r="L388"/>
      <c r="M388"/>
      <c r="N388"/>
      <c r="O388"/>
      <c r="P388"/>
      <c r="Q388" s="24"/>
      <c r="R388"/>
      <c r="S388"/>
      <c r="T388"/>
      <c r="U388"/>
      <c r="V388" s="27"/>
      <c r="W388" s="18"/>
      <c r="X388"/>
      <c r="Y388"/>
      <c r="Z388"/>
      <c r="AA388"/>
      <c r="AB388"/>
      <c r="AC388" s="1"/>
      <c r="AD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ht="13.5" customHeight="1">
      <c r="A389" s="1"/>
      <c r="B389" s="1"/>
      <c r="C389" s="1"/>
      <c r="D389" s="1"/>
      <c r="E389" s="1"/>
      <c r="F389"/>
      <c r="G389"/>
      <c r="H389"/>
      <c r="I389"/>
      <c r="J389"/>
      <c r="K389"/>
      <c r="L389"/>
      <c r="M389"/>
      <c r="N389"/>
      <c r="O389"/>
      <c r="P389"/>
      <c r="Q389" s="24"/>
      <c r="R389"/>
      <c r="S389"/>
      <c r="T389"/>
      <c r="U389"/>
      <c r="V389" s="27"/>
      <c r="W389" s="18"/>
      <c r="X389"/>
      <c r="Y389"/>
      <c r="Z389"/>
      <c r="AA389"/>
      <c r="AB389"/>
      <c r="AC389" s="1"/>
      <c r="AD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ht="13.5" customHeight="1">
      <c r="A390" s="1"/>
      <c r="B390" s="1"/>
      <c r="C390" s="1"/>
      <c r="D390" s="1"/>
      <c r="E390" s="1"/>
      <c r="F390"/>
      <c r="G390"/>
      <c r="H390"/>
      <c r="I390"/>
      <c r="J390"/>
      <c r="K390"/>
      <c r="L390"/>
      <c r="M390"/>
      <c r="N390"/>
      <c r="O390"/>
      <c r="P390"/>
      <c r="Q390" s="24"/>
      <c r="R390"/>
      <c r="S390"/>
      <c r="T390"/>
      <c r="U390"/>
      <c r="V390" s="27"/>
      <c r="W390" s="18"/>
      <c r="X390"/>
      <c r="Y390"/>
      <c r="Z390"/>
      <c r="AA390"/>
      <c r="AB390"/>
      <c r="AC390" s="1"/>
      <c r="AD390" s="1"/>
      <c r="AE390" s="1"/>
      <c r="AF390" s="1"/>
      <c r="AG390" s="1"/>
      <c r="AH390" s="1"/>
      <c r="AI390" s="1"/>
      <c r="AJ390" s="1"/>
      <c r="AK390" s="1"/>
      <c r="AL390" s="1"/>
      <c r="AM390" s="1"/>
      <c r="AN390" s="1"/>
      <c r="AO390" s="1"/>
      <c r="AP390" s="1"/>
      <c r="AQ390" s="1"/>
      <c r="AR390" s="1"/>
      <c r="AS390" s="1"/>
      <c r="AT390" s="1"/>
      <c r="AU390" s="1"/>
      <c r="AV390" s="1"/>
      <c r="AW390" s="1"/>
      <c r="AX390" s="1"/>
      <c r="AY390" s="1"/>
    </row>
    <row r="391" spans="1:51" ht="13.5" customHeight="1">
      <c r="A391" s="1"/>
      <c r="B391" s="1"/>
      <c r="C391" s="1"/>
      <c r="D391" s="1"/>
      <c r="E391" s="1"/>
      <c r="F391"/>
      <c r="G391"/>
      <c r="H391"/>
      <c r="I391"/>
      <c r="J391"/>
      <c r="K391"/>
      <c r="L391"/>
      <c r="M391"/>
      <c r="N391"/>
      <c r="O391"/>
      <c r="P391"/>
      <c r="Q391" s="24"/>
      <c r="R391"/>
      <c r="S391"/>
      <c r="T391"/>
      <c r="U391"/>
      <c r="V391" s="27"/>
      <c r="W391" s="18"/>
      <c r="X391"/>
      <c r="Y391"/>
      <c r="Z391"/>
      <c r="AA391"/>
      <c r="AB391"/>
      <c r="AC391" s="1"/>
      <c r="AD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ht="13.5" customHeight="1">
      <c r="A392" s="1"/>
      <c r="B392" s="1"/>
      <c r="C392" s="1"/>
      <c r="D392" s="1"/>
      <c r="E392" s="1"/>
      <c r="F392"/>
      <c r="G392"/>
      <c r="H392"/>
      <c r="I392"/>
      <c r="J392"/>
      <c r="K392"/>
      <c r="L392"/>
      <c r="M392"/>
      <c r="N392"/>
      <c r="O392"/>
      <c r="P392"/>
      <c r="Q392" s="24"/>
      <c r="R392"/>
      <c r="S392"/>
      <c r="T392"/>
      <c r="U392"/>
      <c r="V392" s="27"/>
      <c r="W392" s="18"/>
      <c r="X392"/>
      <c r="Y392"/>
      <c r="Z392"/>
      <c r="AA392"/>
      <c r="AB392"/>
      <c r="AC392" s="1"/>
      <c r="AD392" s="1"/>
      <c r="AE392" s="1"/>
      <c r="AF392" s="1"/>
      <c r="AG392" s="1"/>
      <c r="AH392" s="1"/>
      <c r="AI392" s="1"/>
      <c r="AJ392" s="1"/>
      <c r="AK392" s="1"/>
      <c r="AL392" s="1"/>
      <c r="AM392" s="1"/>
      <c r="AN392" s="1"/>
      <c r="AO392" s="1"/>
      <c r="AP392" s="1"/>
      <c r="AQ392" s="1"/>
      <c r="AR392" s="1"/>
      <c r="AS392" s="1"/>
      <c r="AT392" s="1"/>
      <c r="AU392" s="1"/>
      <c r="AV392" s="1"/>
      <c r="AW392" s="1"/>
      <c r="AX392" s="1"/>
      <c r="AY392" s="1"/>
    </row>
    <row r="393" spans="1:51" ht="13.5" customHeight="1">
      <c r="A393" s="1"/>
      <c r="B393" s="1"/>
      <c r="C393" s="1"/>
      <c r="D393" s="1"/>
      <c r="E393" s="1"/>
      <c r="F393"/>
      <c r="G393"/>
      <c r="H393"/>
      <c r="I393"/>
      <c r="J393"/>
      <c r="K393"/>
      <c r="L393"/>
      <c r="M393"/>
      <c r="N393"/>
      <c r="O393"/>
      <c r="P393"/>
      <c r="Q393" s="24"/>
      <c r="R393"/>
      <c r="S393"/>
      <c r="T393"/>
      <c r="U393"/>
      <c r="V393" s="27"/>
      <c r="W393" s="18"/>
      <c r="X393"/>
      <c r="Y393"/>
      <c r="Z393"/>
      <c r="AA393"/>
      <c r="AB393"/>
      <c r="AC393" s="1"/>
      <c r="AD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ht="13.5" customHeight="1">
      <c r="A394" s="1"/>
      <c r="B394" s="1"/>
      <c r="C394" s="1"/>
      <c r="D394" s="1"/>
      <c r="E394" s="1"/>
      <c r="F394"/>
      <c r="G394"/>
      <c r="H394"/>
      <c r="I394"/>
      <c r="J394"/>
      <c r="K394"/>
      <c r="L394"/>
      <c r="M394"/>
      <c r="N394"/>
      <c r="O394"/>
      <c r="P394"/>
      <c r="Q394" s="24"/>
      <c r="R394"/>
      <c r="S394"/>
      <c r="T394"/>
      <c r="U394"/>
      <c r="V394" s="27"/>
      <c r="W394" s="18"/>
      <c r="X394"/>
      <c r="Y394"/>
      <c r="Z394"/>
      <c r="AA394"/>
      <c r="AB394"/>
      <c r="AC394" s="1"/>
      <c r="AD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ht="13.5" customHeight="1">
      <c r="A395" s="1"/>
      <c r="B395" s="1"/>
      <c r="C395" s="1"/>
      <c r="D395" s="1"/>
      <c r="E395" s="1"/>
      <c r="F395"/>
      <c r="G395"/>
      <c r="H395"/>
      <c r="I395"/>
      <c r="J395"/>
      <c r="K395"/>
      <c r="L395"/>
      <c r="M395"/>
      <c r="N395"/>
      <c r="O395"/>
      <c r="P395"/>
      <c r="Q395" s="24"/>
      <c r="R395"/>
      <c r="S395"/>
      <c r="T395"/>
      <c r="U395"/>
      <c r="V395" s="27"/>
      <c r="W395" s="18"/>
      <c r="X395"/>
      <c r="Y395"/>
      <c r="Z395"/>
      <c r="AA395"/>
      <c r="AB395"/>
      <c r="AC395" s="1"/>
      <c r="AD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ht="13.5" customHeight="1">
      <c r="A396" s="1"/>
      <c r="B396" s="1"/>
      <c r="C396" s="1"/>
      <c r="D396" s="1"/>
      <c r="E396" s="1"/>
      <c r="F396"/>
      <c r="G396"/>
      <c r="H396"/>
      <c r="I396"/>
      <c r="J396"/>
      <c r="K396"/>
      <c r="L396"/>
      <c r="M396"/>
      <c r="N396"/>
      <c r="O396"/>
      <c r="P396"/>
      <c r="Q396" s="24"/>
      <c r="R396"/>
      <c r="S396"/>
      <c r="T396"/>
      <c r="U396"/>
      <c r="V396" s="27"/>
      <c r="W396" s="18"/>
      <c r="X396"/>
      <c r="Y396"/>
      <c r="Z396"/>
      <c r="AA396"/>
      <c r="AB396"/>
      <c r="AC396" s="1"/>
      <c r="AD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ht="13.5" customHeight="1">
      <c r="A397" s="1"/>
      <c r="B397" s="1"/>
      <c r="C397" s="1"/>
      <c r="D397" s="1"/>
      <c r="E397" s="1"/>
      <c r="F397"/>
      <c r="G397"/>
      <c r="H397"/>
      <c r="I397"/>
      <c r="J397"/>
      <c r="K397"/>
      <c r="L397"/>
      <c r="M397"/>
      <c r="N397"/>
      <c r="O397"/>
      <c r="P397"/>
      <c r="Q397" s="24"/>
      <c r="R397"/>
      <c r="S397"/>
      <c r="T397"/>
      <c r="U397"/>
      <c r="V397" s="27"/>
      <c r="W397" s="18"/>
      <c r="X397"/>
      <c r="Y397"/>
      <c r="Z397"/>
      <c r="AA397"/>
      <c r="AB397"/>
      <c r="AC397" s="1"/>
      <c r="AD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ht="13.5" customHeight="1">
      <c r="A398" s="1"/>
      <c r="B398" s="1"/>
      <c r="C398" s="1"/>
      <c r="D398" s="1"/>
      <c r="E398" s="1"/>
      <c r="F398"/>
      <c r="G398"/>
      <c r="H398"/>
      <c r="I398"/>
      <c r="J398"/>
      <c r="K398"/>
      <c r="L398"/>
      <c r="M398"/>
      <c r="N398"/>
      <c r="O398"/>
      <c r="P398"/>
      <c r="Q398" s="24"/>
      <c r="R398"/>
      <c r="S398"/>
      <c r="T398"/>
      <c r="U398"/>
      <c r="V398" s="27"/>
      <c r="W398" s="18"/>
      <c r="X398"/>
      <c r="Y398"/>
      <c r="Z398"/>
      <c r="AA398"/>
      <c r="AB398"/>
      <c r="AC398" s="1"/>
      <c r="AD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ht="13.5" customHeight="1">
      <c r="A399" s="1"/>
      <c r="B399" s="1"/>
      <c r="C399" s="1"/>
      <c r="D399" s="1"/>
      <c r="E399" s="1"/>
      <c r="F399"/>
      <c r="G399"/>
      <c r="H399"/>
      <c r="I399"/>
      <c r="J399"/>
      <c r="K399"/>
      <c r="L399"/>
      <c r="M399"/>
      <c r="N399"/>
      <c r="O399"/>
      <c r="P399"/>
      <c r="Q399" s="24"/>
      <c r="R399"/>
      <c r="S399"/>
      <c r="T399"/>
      <c r="U399"/>
      <c r="V399" s="27"/>
      <c r="W399" s="18"/>
      <c r="X399"/>
      <c r="Y399"/>
      <c r="Z399"/>
      <c r="AA399"/>
      <c r="AB399"/>
      <c r="AC399" s="1"/>
      <c r="AD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ht="13.5" customHeight="1">
      <c r="A400" s="1"/>
      <c r="B400" s="1"/>
      <c r="C400" s="1"/>
      <c r="D400" s="1"/>
      <c r="E400" s="1"/>
      <c r="F400"/>
      <c r="G400"/>
      <c r="H400"/>
      <c r="I400"/>
      <c r="J400"/>
      <c r="K400"/>
      <c r="L400"/>
      <c r="M400"/>
      <c r="N400"/>
      <c r="O400"/>
      <c r="P400"/>
      <c r="Q400" s="24"/>
      <c r="R400"/>
      <c r="S400"/>
      <c r="T400"/>
      <c r="U400"/>
      <c r="V400" s="27"/>
      <c r="W400" s="18"/>
      <c r="X400"/>
      <c r="Y400"/>
      <c r="Z400"/>
      <c r="AA400"/>
      <c r="AB400"/>
      <c r="AC400" s="1"/>
      <c r="AD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ht="13.5" customHeight="1">
      <c r="A401" s="1"/>
      <c r="B401" s="1"/>
      <c r="C401" s="1"/>
      <c r="D401" s="1"/>
      <c r="E401" s="1"/>
      <c r="F401"/>
      <c r="G401"/>
      <c r="H401"/>
      <c r="I401"/>
      <c r="J401"/>
      <c r="K401"/>
      <c r="L401"/>
      <c r="M401"/>
      <c r="N401"/>
      <c r="O401"/>
      <c r="P401"/>
      <c r="Q401" s="24"/>
      <c r="R401"/>
      <c r="S401"/>
      <c r="T401"/>
      <c r="U401"/>
      <c r="V401" s="27"/>
      <c r="W401" s="18"/>
      <c r="X401"/>
      <c r="Y401"/>
      <c r="Z401"/>
      <c r="AA401"/>
      <c r="AB401"/>
      <c r="AC401" s="1"/>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ht="13.5" customHeight="1">
      <c r="A402" s="1"/>
      <c r="B402" s="1"/>
      <c r="C402" s="1"/>
      <c r="D402" s="1"/>
      <c r="E402" s="1"/>
      <c r="F402"/>
      <c r="G402"/>
      <c r="H402"/>
      <c r="I402"/>
      <c r="J402"/>
      <c r="K402"/>
      <c r="L402"/>
      <c r="M402"/>
      <c r="N402"/>
      <c r="O402"/>
      <c r="P402"/>
      <c r="Q402" s="24"/>
      <c r="R402"/>
      <c r="S402"/>
      <c r="T402"/>
      <c r="U402"/>
      <c r="V402" s="27"/>
      <c r="W402" s="18"/>
      <c r="X402"/>
      <c r="Y402"/>
      <c r="Z402"/>
      <c r="AA402"/>
      <c r="AB402"/>
      <c r="AC402" s="1"/>
      <c r="AD402" s="1"/>
      <c r="AE402" s="1"/>
      <c r="AF402" s="1"/>
      <c r="AG402" s="1"/>
      <c r="AH402" s="1"/>
      <c r="AI402" s="1"/>
      <c r="AJ402" s="1"/>
      <c r="AK402" s="1"/>
      <c r="AL402" s="1"/>
      <c r="AM402" s="1"/>
      <c r="AN402" s="1"/>
      <c r="AO402" s="1"/>
      <c r="AP402" s="1"/>
      <c r="AQ402" s="1"/>
      <c r="AR402" s="1"/>
      <c r="AS402" s="1"/>
      <c r="AT402" s="1"/>
      <c r="AU402" s="1"/>
      <c r="AV402" s="1"/>
      <c r="AW402" s="1"/>
      <c r="AX402" s="1"/>
      <c r="AY402" s="1"/>
    </row>
    <row r="403" spans="1:51" ht="13.5" customHeight="1">
      <c r="A403" s="1"/>
      <c r="B403" s="1"/>
      <c r="C403" s="1"/>
      <c r="D403" s="1"/>
      <c r="E403" s="1"/>
      <c r="F403"/>
      <c r="G403"/>
      <c r="H403"/>
      <c r="I403"/>
      <c r="J403"/>
      <c r="K403"/>
      <c r="L403"/>
      <c r="M403"/>
      <c r="N403"/>
      <c r="O403"/>
      <c r="P403"/>
      <c r="Q403" s="24"/>
      <c r="R403"/>
      <c r="S403"/>
      <c r="T403"/>
      <c r="U403"/>
      <c r="V403" s="27"/>
      <c r="W403" s="18"/>
      <c r="X403"/>
      <c r="Y403"/>
      <c r="Z403"/>
      <c r="AA403"/>
      <c r="AB403"/>
      <c r="AC403" s="1"/>
      <c r="AD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ht="13.5" customHeight="1">
      <c r="A404" s="1"/>
      <c r="B404" s="1"/>
      <c r="C404" s="1"/>
      <c r="D404" s="1"/>
      <c r="E404" s="1"/>
      <c r="F404"/>
      <c r="G404"/>
      <c r="H404"/>
      <c r="I404"/>
      <c r="J404"/>
      <c r="K404"/>
      <c r="L404"/>
      <c r="M404"/>
      <c r="N404"/>
      <c r="O404"/>
      <c r="P404"/>
      <c r="Q404" s="24"/>
      <c r="R404"/>
      <c r="S404"/>
      <c r="T404"/>
      <c r="U404"/>
      <c r="V404" s="27"/>
      <c r="W404" s="18"/>
      <c r="X404"/>
      <c r="Y404"/>
      <c r="Z404"/>
      <c r="AA404"/>
      <c r="AB404"/>
      <c r="AC404" s="1"/>
      <c r="AD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ht="13.5" customHeight="1">
      <c r="A405" s="1"/>
      <c r="B405" s="1"/>
      <c r="C405" s="1"/>
      <c r="D405" s="1"/>
      <c r="E405" s="1"/>
      <c r="F405"/>
      <c r="G405"/>
      <c r="H405"/>
      <c r="I405"/>
      <c r="J405"/>
      <c r="K405"/>
      <c r="L405"/>
      <c r="M405"/>
      <c r="N405"/>
      <c r="O405"/>
      <c r="P405"/>
      <c r="Q405" s="24"/>
      <c r="R405"/>
      <c r="S405"/>
      <c r="T405"/>
      <c r="U405"/>
      <c r="V405" s="27"/>
      <c r="W405" s="18"/>
      <c r="X405"/>
      <c r="Y405"/>
      <c r="Z405"/>
      <c r="AA405"/>
      <c r="AB405"/>
      <c r="AC405" s="1"/>
      <c r="AD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ht="13.5" customHeight="1">
      <c r="A406" s="1"/>
      <c r="B406" s="1"/>
      <c r="C406" s="1"/>
      <c r="D406" s="1"/>
      <c r="E406" s="1"/>
      <c r="F406"/>
      <c r="G406"/>
      <c r="H406"/>
      <c r="I406"/>
      <c r="J406"/>
      <c r="K406"/>
      <c r="L406"/>
      <c r="M406"/>
      <c r="N406"/>
      <c r="O406"/>
      <c r="P406"/>
      <c r="Q406" s="24"/>
      <c r="R406"/>
      <c r="S406"/>
      <c r="T406"/>
      <c r="U406"/>
      <c r="V406" s="27"/>
      <c r="W406" s="18"/>
      <c r="X406"/>
      <c r="Y406"/>
      <c r="Z406"/>
      <c r="AA406"/>
      <c r="AB406"/>
      <c r="AC406" s="1"/>
      <c r="AD406" s="1"/>
      <c r="AE406" s="1"/>
      <c r="AF406" s="1"/>
      <c r="AG406" s="1"/>
      <c r="AH406" s="1"/>
      <c r="AI406" s="1"/>
      <c r="AJ406" s="1"/>
      <c r="AK406" s="1"/>
      <c r="AL406" s="1"/>
      <c r="AM406" s="1"/>
      <c r="AN406" s="1"/>
      <c r="AO406" s="1"/>
      <c r="AP406" s="1"/>
      <c r="AQ406" s="1"/>
      <c r="AR406" s="1"/>
      <c r="AS406" s="1"/>
      <c r="AT406" s="1"/>
      <c r="AU406" s="1"/>
      <c r="AV406" s="1"/>
      <c r="AW406" s="1"/>
      <c r="AX406" s="1"/>
      <c r="AY406" s="1"/>
    </row>
    <row r="407" spans="1:51" ht="13.5" customHeight="1">
      <c r="A407" s="1"/>
      <c r="B407" s="1"/>
      <c r="C407" s="1"/>
      <c r="D407" s="1"/>
      <c r="E407" s="1"/>
      <c r="F407"/>
      <c r="G407"/>
      <c r="H407"/>
      <c r="I407"/>
      <c r="J407"/>
      <c r="K407"/>
      <c r="L407"/>
      <c r="M407"/>
      <c r="N407"/>
      <c r="O407"/>
      <c r="P407"/>
      <c r="Q407" s="24"/>
      <c r="R407"/>
      <c r="S407"/>
      <c r="T407"/>
      <c r="U407"/>
      <c r="V407" s="27"/>
      <c r="W407" s="18"/>
      <c r="X407"/>
      <c r="Y407"/>
      <c r="Z407"/>
      <c r="AA407"/>
      <c r="AB407"/>
      <c r="AC407" s="1"/>
      <c r="AD407" s="1"/>
      <c r="AE407" s="1"/>
      <c r="AF407" s="1"/>
      <c r="AG407" s="1"/>
      <c r="AH407" s="1"/>
      <c r="AI407" s="1"/>
      <c r="AJ407" s="1"/>
      <c r="AK407" s="1"/>
      <c r="AL407" s="1"/>
      <c r="AM407" s="1"/>
      <c r="AN407" s="1"/>
      <c r="AO407" s="1"/>
      <c r="AP407" s="1"/>
      <c r="AQ407" s="1"/>
      <c r="AR407" s="1"/>
      <c r="AS407" s="1"/>
      <c r="AT407" s="1"/>
      <c r="AU407" s="1"/>
      <c r="AV407" s="1"/>
      <c r="AW407" s="1"/>
      <c r="AX407" s="1"/>
      <c r="AY407" s="1"/>
    </row>
    <row r="408" spans="1:51" ht="13.5" customHeight="1">
      <c r="A408" s="1"/>
      <c r="B408" s="1"/>
      <c r="C408" s="1"/>
      <c r="D408" s="1"/>
      <c r="E408" s="1"/>
      <c r="F408"/>
      <c r="G408"/>
      <c r="H408"/>
      <c r="I408"/>
      <c r="J408"/>
      <c r="K408"/>
      <c r="L408"/>
      <c r="M408"/>
      <c r="N408"/>
      <c r="O408"/>
      <c r="P408"/>
      <c r="Q408" s="24"/>
      <c r="R408"/>
      <c r="S408"/>
      <c r="T408"/>
      <c r="U408"/>
      <c r="V408" s="27"/>
      <c r="W408" s="18"/>
      <c r="X408"/>
      <c r="Y408"/>
      <c r="Z408"/>
      <c r="AA408"/>
      <c r="AB408"/>
      <c r="AC408" s="1"/>
      <c r="AD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ht="13.5" customHeight="1">
      <c r="A409" s="1"/>
      <c r="B409" s="1"/>
      <c r="C409" s="1"/>
      <c r="D409" s="1"/>
      <c r="E409" s="1"/>
      <c r="F409"/>
      <c r="G409"/>
      <c r="H409"/>
      <c r="I409"/>
      <c r="J409"/>
      <c r="K409"/>
      <c r="L409"/>
      <c r="M409"/>
      <c r="N409"/>
      <c r="O409"/>
      <c r="P409"/>
      <c r="Q409" s="24"/>
      <c r="R409"/>
      <c r="S409"/>
      <c r="T409"/>
      <c r="U409"/>
      <c r="V409" s="27"/>
      <c r="W409" s="18"/>
      <c r="X409"/>
      <c r="Y409"/>
      <c r="Z409"/>
      <c r="AA409"/>
      <c r="AB409"/>
      <c r="AC409" s="1"/>
      <c r="AD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ht="13.5" customHeight="1">
      <c r="A410" s="1"/>
      <c r="B410" s="1"/>
      <c r="C410" s="1"/>
      <c r="D410" s="1"/>
      <c r="E410" s="1"/>
      <c r="F410"/>
      <c r="G410"/>
      <c r="H410"/>
      <c r="I410"/>
      <c r="J410"/>
      <c r="K410"/>
      <c r="L410"/>
      <c r="M410"/>
      <c r="N410"/>
      <c r="O410"/>
      <c r="P410"/>
      <c r="Q410" s="24"/>
      <c r="R410"/>
      <c r="S410"/>
      <c r="T410"/>
      <c r="U410"/>
      <c r="V410" s="27"/>
      <c r="W410" s="18"/>
      <c r="X410"/>
      <c r="Y410"/>
      <c r="Z410"/>
      <c r="AA410"/>
      <c r="AB410"/>
      <c r="AC410" s="1"/>
      <c r="AD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ht="13.5" customHeight="1">
      <c r="A411" s="1"/>
      <c r="B411" s="1"/>
      <c r="C411" s="1"/>
      <c r="D411" s="1"/>
      <c r="E411" s="1"/>
      <c r="F411"/>
      <c r="G411"/>
      <c r="H411"/>
      <c r="I411"/>
      <c r="J411"/>
      <c r="K411"/>
      <c r="L411"/>
      <c r="M411"/>
      <c r="N411"/>
      <c r="O411"/>
      <c r="P411"/>
      <c r="Q411" s="24"/>
      <c r="R411"/>
      <c r="S411"/>
      <c r="T411"/>
      <c r="U411"/>
      <c r="V411" s="27"/>
      <c r="W411" s="18"/>
      <c r="X411"/>
      <c r="Y411"/>
      <c r="Z411"/>
      <c r="AA411"/>
      <c r="AB411"/>
      <c r="AC411" s="1"/>
      <c r="AD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ht="13.5" customHeight="1">
      <c r="A412" s="1"/>
      <c r="B412" s="1"/>
      <c r="C412" s="1"/>
      <c r="D412" s="1"/>
      <c r="E412" s="1"/>
      <c r="F412"/>
      <c r="G412"/>
      <c r="H412"/>
      <c r="I412"/>
      <c r="J412"/>
      <c r="K412"/>
      <c r="L412"/>
      <c r="M412"/>
      <c r="N412"/>
      <c r="O412"/>
      <c r="P412"/>
      <c r="Q412" s="24"/>
      <c r="R412"/>
      <c r="S412"/>
      <c r="T412"/>
      <c r="U412"/>
      <c r="V412" s="27"/>
      <c r="W412" s="18"/>
      <c r="X412"/>
      <c r="Y412"/>
      <c r="Z412"/>
      <c r="AA412"/>
      <c r="AB412"/>
      <c r="AC412" s="1"/>
      <c r="AD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ht="13.5" customHeight="1">
      <c r="A413" s="1"/>
      <c r="B413" s="1"/>
      <c r="C413" s="1"/>
      <c r="D413" s="1"/>
      <c r="E413" s="1"/>
      <c r="F413"/>
      <c r="G413"/>
      <c r="H413"/>
      <c r="I413"/>
      <c r="J413"/>
      <c r="K413"/>
      <c r="L413"/>
      <c r="M413"/>
      <c r="N413"/>
      <c r="O413"/>
      <c r="P413"/>
      <c r="Q413" s="24"/>
      <c r="R413"/>
      <c r="S413"/>
      <c r="T413"/>
      <c r="U413"/>
      <c r="V413" s="27"/>
      <c r="W413" s="18"/>
      <c r="X413"/>
      <c r="Y413"/>
      <c r="Z413"/>
      <c r="AA413"/>
      <c r="AB413"/>
      <c r="AC413" s="1"/>
      <c r="AD413" s="1"/>
      <c r="AE413" s="1"/>
      <c r="AF413" s="1"/>
      <c r="AG413" s="1"/>
      <c r="AH413" s="1"/>
      <c r="AI413" s="1"/>
      <c r="AJ413" s="1"/>
      <c r="AK413" s="1"/>
      <c r="AL413" s="1"/>
      <c r="AM413" s="1"/>
      <c r="AN413" s="1"/>
      <c r="AO413" s="1"/>
      <c r="AP413" s="1"/>
      <c r="AQ413" s="1"/>
      <c r="AR413" s="1"/>
      <c r="AS413" s="1"/>
      <c r="AT413" s="1"/>
      <c r="AU413" s="1"/>
      <c r="AV413" s="1"/>
      <c r="AW413" s="1"/>
      <c r="AX413" s="1"/>
      <c r="AY413" s="1"/>
    </row>
    <row r="414" spans="1:51" ht="13.5" customHeight="1">
      <c r="A414" s="1"/>
      <c r="B414" s="1"/>
      <c r="C414" s="1"/>
      <c r="D414" s="1"/>
      <c r="E414" s="1"/>
      <c r="F414"/>
      <c r="G414"/>
      <c r="H414"/>
      <c r="I414"/>
      <c r="J414"/>
      <c r="K414"/>
      <c r="L414"/>
      <c r="M414"/>
      <c r="N414"/>
      <c r="O414"/>
      <c r="P414"/>
      <c r="Q414" s="24"/>
      <c r="R414"/>
      <c r="S414"/>
      <c r="T414"/>
      <c r="U414"/>
      <c r="V414" s="27"/>
      <c r="W414" s="18"/>
      <c r="X414"/>
      <c r="Y414"/>
      <c r="Z414"/>
      <c r="AA414"/>
      <c r="AB414"/>
      <c r="AC414" s="1"/>
      <c r="AD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ht="13.5" customHeight="1">
      <c r="A415" s="1"/>
      <c r="B415" s="1"/>
      <c r="C415" s="1"/>
      <c r="D415" s="1"/>
      <c r="E415" s="1"/>
      <c r="F415"/>
      <c r="G415"/>
      <c r="H415"/>
      <c r="I415"/>
      <c r="J415"/>
      <c r="K415"/>
      <c r="L415"/>
      <c r="M415"/>
      <c r="N415"/>
      <c r="O415"/>
      <c r="P415"/>
      <c r="Q415" s="24"/>
      <c r="R415"/>
      <c r="S415"/>
      <c r="T415"/>
      <c r="U415"/>
      <c r="V415" s="27"/>
      <c r="W415" s="18"/>
      <c r="X415"/>
      <c r="Y415"/>
      <c r="Z415"/>
      <c r="AA415"/>
      <c r="AB415"/>
      <c r="AC415" s="1"/>
      <c r="AD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ht="13.5" customHeight="1">
      <c r="A416" s="1"/>
      <c r="B416" s="1"/>
      <c r="C416" s="1"/>
      <c r="D416" s="1"/>
      <c r="E416" s="1"/>
      <c r="F416"/>
      <c r="G416"/>
      <c r="H416"/>
      <c r="I416"/>
      <c r="J416"/>
      <c r="K416"/>
      <c r="L416"/>
      <c r="M416"/>
      <c r="N416"/>
      <c r="O416"/>
      <c r="P416"/>
      <c r="Q416" s="24"/>
      <c r="R416"/>
      <c r="S416"/>
      <c r="T416"/>
      <c r="U416"/>
      <c r="V416" s="27"/>
      <c r="W416" s="18"/>
      <c r="X416"/>
      <c r="Y416"/>
      <c r="Z416"/>
      <c r="AA416"/>
      <c r="AB416"/>
      <c r="AC416" s="1"/>
      <c r="AD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ht="13.5" customHeight="1">
      <c r="A417" s="1"/>
      <c r="B417" s="1"/>
      <c r="C417" s="1"/>
      <c r="D417" s="1"/>
      <c r="E417" s="1"/>
      <c r="F417"/>
      <c r="G417"/>
      <c r="H417"/>
      <c r="I417"/>
      <c r="J417"/>
      <c r="K417"/>
      <c r="L417"/>
      <c r="M417"/>
      <c r="N417"/>
      <c r="O417"/>
      <c r="P417"/>
      <c r="Q417" s="24"/>
      <c r="R417"/>
      <c r="S417"/>
      <c r="T417"/>
      <c r="U417"/>
      <c r="V417" s="27"/>
      <c r="W417" s="18"/>
      <c r="X417"/>
      <c r="Y417"/>
      <c r="Z417"/>
      <c r="AA417"/>
      <c r="AB417"/>
      <c r="AC417" s="1"/>
      <c r="AD417" s="1"/>
      <c r="AE417" s="1"/>
      <c r="AF417" s="1"/>
      <c r="AG417" s="1"/>
      <c r="AH417" s="1"/>
      <c r="AI417" s="1"/>
      <c r="AJ417" s="1"/>
      <c r="AK417" s="1"/>
      <c r="AL417" s="1"/>
      <c r="AM417" s="1"/>
      <c r="AN417" s="1"/>
      <c r="AO417" s="1"/>
      <c r="AP417" s="1"/>
      <c r="AQ417" s="1"/>
      <c r="AR417" s="1"/>
      <c r="AS417" s="1"/>
      <c r="AT417" s="1"/>
      <c r="AU417" s="1"/>
      <c r="AV417" s="1"/>
      <c r="AW417" s="1"/>
      <c r="AX417" s="1"/>
      <c r="AY417" s="1"/>
    </row>
    <row r="418" spans="1:51" ht="13.5" customHeight="1">
      <c r="A418" s="1"/>
      <c r="B418" s="1"/>
      <c r="C418" s="1"/>
      <c r="D418" s="1"/>
      <c r="E418" s="1"/>
      <c r="F418"/>
      <c r="G418"/>
      <c r="H418"/>
      <c r="I418"/>
      <c r="J418"/>
      <c r="K418"/>
      <c r="L418"/>
      <c r="M418"/>
      <c r="N418"/>
      <c r="O418"/>
      <c r="P418"/>
      <c r="Q418" s="24"/>
      <c r="R418"/>
      <c r="S418"/>
      <c r="T418"/>
      <c r="U418"/>
      <c r="V418" s="27"/>
      <c r="W418" s="18"/>
      <c r="X418"/>
      <c r="Y418"/>
      <c r="Z418"/>
      <c r="AA418"/>
      <c r="AB418"/>
      <c r="AC418" s="1"/>
      <c r="AD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ht="13.5" customHeight="1">
      <c r="A419" s="1"/>
      <c r="B419" s="1"/>
      <c r="C419" s="1"/>
      <c r="D419" s="1"/>
      <c r="E419" s="1"/>
      <c r="F419"/>
      <c r="G419"/>
      <c r="H419"/>
      <c r="I419"/>
      <c r="J419"/>
      <c r="K419"/>
      <c r="L419"/>
      <c r="M419"/>
      <c r="N419"/>
      <c r="O419"/>
      <c r="P419"/>
      <c r="Q419" s="24"/>
      <c r="R419"/>
      <c r="S419"/>
      <c r="T419"/>
      <c r="U419"/>
      <c r="V419" s="27"/>
      <c r="W419" s="18"/>
      <c r="X419"/>
      <c r="Y419"/>
      <c r="Z419"/>
      <c r="AA419"/>
      <c r="AB419"/>
      <c r="AC419" s="1"/>
      <c r="AD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ht="13.5" customHeight="1">
      <c r="A420" s="1"/>
      <c r="B420" s="1"/>
      <c r="C420" s="1"/>
      <c r="D420" s="1"/>
      <c r="E420" s="1"/>
      <c r="F420"/>
      <c r="G420"/>
      <c r="H420"/>
      <c r="I420"/>
      <c r="J420"/>
      <c r="K420"/>
      <c r="L420"/>
      <c r="M420"/>
      <c r="N420"/>
      <c r="O420"/>
      <c r="P420"/>
      <c r="Q420" s="24"/>
      <c r="R420"/>
      <c r="S420"/>
      <c r="T420"/>
      <c r="U420"/>
      <c r="V420" s="27"/>
      <c r="W420" s="18"/>
      <c r="X420"/>
      <c r="Y420"/>
      <c r="Z420"/>
      <c r="AA420"/>
      <c r="AB420"/>
      <c r="AC420" s="1"/>
      <c r="AD420" s="1"/>
      <c r="AE420" s="1"/>
      <c r="AF420" s="1"/>
      <c r="AG420" s="1"/>
      <c r="AH420" s="1"/>
      <c r="AI420" s="1"/>
      <c r="AJ420" s="1"/>
      <c r="AK420" s="1"/>
      <c r="AL420" s="1"/>
      <c r="AM420" s="1"/>
      <c r="AN420" s="1"/>
      <c r="AO420" s="1"/>
      <c r="AP420" s="1"/>
      <c r="AQ420" s="1"/>
      <c r="AR420" s="1"/>
      <c r="AS420" s="1"/>
      <c r="AT420" s="1"/>
      <c r="AU420" s="1"/>
      <c r="AV420" s="1"/>
      <c r="AW420" s="1"/>
      <c r="AX420" s="1"/>
      <c r="AY420" s="1"/>
    </row>
    <row r="421" spans="1:51" ht="13.5" customHeight="1">
      <c r="A421" s="1"/>
      <c r="B421" s="1"/>
      <c r="C421" s="1"/>
      <c r="D421" s="1"/>
      <c r="E421" s="1"/>
      <c r="F421"/>
      <c r="G421"/>
      <c r="H421"/>
      <c r="I421"/>
      <c r="J421"/>
      <c r="K421"/>
      <c r="L421"/>
      <c r="M421"/>
      <c r="N421"/>
      <c r="O421"/>
      <c r="P421"/>
      <c r="Q421" s="24"/>
      <c r="R421"/>
      <c r="S421"/>
      <c r="T421"/>
      <c r="U421"/>
      <c r="V421" s="27"/>
      <c r="W421" s="18"/>
      <c r="X421"/>
      <c r="Y421"/>
      <c r="Z421"/>
      <c r="AA421"/>
      <c r="AB421"/>
      <c r="AC421" s="1"/>
      <c r="AD421" s="1"/>
      <c r="AE421" s="1"/>
      <c r="AF421" s="1"/>
      <c r="AG421" s="1"/>
      <c r="AH421" s="1"/>
      <c r="AI421" s="1"/>
      <c r="AJ421" s="1"/>
      <c r="AK421" s="1"/>
      <c r="AL421" s="1"/>
      <c r="AM421" s="1"/>
      <c r="AN421" s="1"/>
      <c r="AO421" s="1"/>
      <c r="AP421" s="1"/>
      <c r="AQ421" s="1"/>
      <c r="AR421" s="1"/>
      <c r="AS421" s="1"/>
      <c r="AT421" s="1"/>
      <c r="AU421" s="1"/>
      <c r="AV421" s="1"/>
      <c r="AW421" s="1"/>
      <c r="AX421" s="1"/>
      <c r="AY421" s="1"/>
    </row>
    <row r="422" spans="1:51" ht="13.5" customHeight="1">
      <c r="A422" s="1"/>
      <c r="B422" s="1"/>
      <c r="C422" s="1"/>
      <c r="D422" s="1"/>
      <c r="E422" s="1"/>
      <c r="F422"/>
      <c r="G422"/>
      <c r="H422"/>
      <c r="I422"/>
      <c r="J422"/>
      <c r="K422"/>
      <c r="L422"/>
      <c r="M422"/>
      <c r="N422"/>
      <c r="O422"/>
      <c r="P422"/>
      <c r="Q422" s="24"/>
      <c r="R422"/>
      <c r="S422"/>
      <c r="T422"/>
      <c r="U422"/>
      <c r="V422" s="27"/>
      <c r="W422" s="18"/>
      <c r="X422"/>
      <c r="Y422"/>
      <c r="Z422"/>
      <c r="AA422"/>
      <c r="AB422"/>
      <c r="AC422" s="1"/>
      <c r="AD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ht="13.5" customHeight="1">
      <c r="A423" s="1"/>
      <c r="B423" s="1"/>
      <c r="C423" s="1"/>
      <c r="D423" s="1"/>
      <c r="E423" s="1"/>
      <c r="F423"/>
      <c r="G423"/>
      <c r="H423"/>
      <c r="I423"/>
      <c r="J423"/>
      <c r="K423"/>
      <c r="L423"/>
      <c r="M423"/>
      <c r="N423"/>
      <c r="O423"/>
      <c r="P423"/>
      <c r="Q423" s="24"/>
      <c r="R423"/>
      <c r="S423"/>
      <c r="T423"/>
      <c r="U423"/>
      <c r="V423" s="27"/>
      <c r="W423" s="18"/>
      <c r="X423"/>
      <c r="Y423"/>
      <c r="Z423"/>
      <c r="AA423"/>
      <c r="AB423"/>
      <c r="AC423" s="1"/>
      <c r="AD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ht="13.5" customHeight="1">
      <c r="A424" s="1"/>
      <c r="B424" s="1"/>
      <c r="C424" s="1"/>
      <c r="D424" s="1"/>
      <c r="E424" s="1"/>
      <c r="F424"/>
      <c r="G424"/>
      <c r="H424"/>
      <c r="I424"/>
      <c r="J424"/>
      <c r="K424"/>
      <c r="L424"/>
      <c r="M424"/>
      <c r="N424"/>
      <c r="O424"/>
      <c r="P424"/>
      <c r="Q424" s="24"/>
      <c r="R424"/>
      <c r="S424"/>
      <c r="T424"/>
      <c r="U424"/>
      <c r="V424" s="27"/>
      <c r="W424" s="18"/>
      <c r="X424"/>
      <c r="Y424"/>
      <c r="Z424"/>
      <c r="AA424"/>
      <c r="AB424"/>
      <c r="AC424" s="1"/>
      <c r="AD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ht="13.5" customHeight="1">
      <c r="A425" s="1"/>
      <c r="B425" s="1"/>
      <c r="C425" s="1"/>
      <c r="D425" s="1"/>
      <c r="E425" s="1"/>
      <c r="F425"/>
      <c r="G425"/>
      <c r="H425"/>
      <c r="I425"/>
      <c r="J425"/>
      <c r="K425"/>
      <c r="L425"/>
      <c r="M425"/>
      <c r="N425"/>
      <c r="O425"/>
      <c r="P425"/>
      <c r="Q425" s="24"/>
      <c r="R425"/>
      <c r="S425"/>
      <c r="T425"/>
      <c r="U425"/>
      <c r="V425" s="27"/>
      <c r="W425" s="18"/>
      <c r="X425"/>
      <c r="Y425"/>
      <c r="Z425"/>
      <c r="AA425"/>
      <c r="AB425"/>
      <c r="AC425" s="1"/>
      <c r="AD425" s="1"/>
      <c r="AE425" s="1"/>
      <c r="AF425" s="1"/>
      <c r="AG425" s="1"/>
      <c r="AH425" s="1"/>
      <c r="AI425" s="1"/>
      <c r="AJ425" s="1"/>
      <c r="AK425" s="1"/>
      <c r="AL425" s="1"/>
      <c r="AM425" s="1"/>
      <c r="AN425" s="1"/>
      <c r="AO425" s="1"/>
      <c r="AP425" s="1"/>
      <c r="AQ425" s="1"/>
      <c r="AR425" s="1"/>
      <c r="AS425" s="1"/>
      <c r="AT425" s="1"/>
      <c r="AU425" s="1"/>
      <c r="AV425" s="1"/>
      <c r="AW425" s="1"/>
      <c r="AX425" s="1"/>
      <c r="AY425" s="1"/>
    </row>
    <row r="426" spans="1:51" ht="13.5" customHeight="1">
      <c r="A426" s="1"/>
      <c r="B426" s="1"/>
      <c r="C426" s="1"/>
      <c r="D426" s="1"/>
      <c r="E426" s="1"/>
      <c r="F426"/>
      <c r="G426"/>
      <c r="H426"/>
      <c r="I426"/>
      <c r="J426"/>
      <c r="K426"/>
      <c r="L426"/>
      <c r="M426"/>
      <c r="N426"/>
      <c r="O426"/>
      <c r="P426"/>
      <c r="Q426" s="24"/>
      <c r="R426"/>
      <c r="S426"/>
      <c r="T426"/>
      <c r="U426"/>
      <c r="V426" s="27"/>
      <c r="W426" s="18"/>
      <c r="X426"/>
      <c r="Y426"/>
      <c r="Z426"/>
      <c r="AA426"/>
      <c r="AB426"/>
      <c r="AC426" s="1"/>
      <c r="AD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ht="13.5" customHeight="1">
      <c r="A427" s="1"/>
      <c r="B427" s="1"/>
      <c r="C427" s="1"/>
      <c r="D427" s="1"/>
      <c r="E427" s="1"/>
      <c r="F427"/>
      <c r="G427"/>
      <c r="H427"/>
      <c r="I427"/>
      <c r="J427"/>
      <c r="K427"/>
      <c r="L427"/>
      <c r="M427"/>
      <c r="N427"/>
      <c r="O427"/>
      <c r="P427"/>
      <c r="Q427" s="24"/>
      <c r="R427"/>
      <c r="S427"/>
      <c r="T427"/>
      <c r="U427"/>
      <c r="V427" s="27"/>
      <c r="W427" s="18"/>
      <c r="X427"/>
      <c r="Y427"/>
      <c r="Z427"/>
      <c r="AA427"/>
      <c r="AB427"/>
      <c r="AC427" s="1"/>
      <c r="AD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ht="13.5" customHeight="1">
      <c r="A428" s="1"/>
      <c r="B428" s="1"/>
      <c r="C428" s="1"/>
      <c r="D428" s="1"/>
      <c r="E428" s="1"/>
      <c r="F428"/>
      <c r="G428"/>
      <c r="H428"/>
      <c r="I428"/>
      <c r="J428"/>
      <c r="K428"/>
      <c r="L428"/>
      <c r="M428"/>
      <c r="N428"/>
      <c r="O428"/>
      <c r="P428"/>
      <c r="Q428" s="24"/>
      <c r="R428"/>
      <c r="S428"/>
      <c r="T428"/>
      <c r="U428"/>
      <c r="V428" s="27"/>
      <c r="W428" s="18"/>
      <c r="X428"/>
      <c r="Y428"/>
      <c r="Z428"/>
      <c r="AA428"/>
      <c r="AB428"/>
      <c r="AC428" s="1"/>
      <c r="AD428" s="1"/>
      <c r="AE428" s="1"/>
      <c r="AF428" s="1"/>
      <c r="AG428" s="1"/>
      <c r="AH428" s="1"/>
      <c r="AI428" s="1"/>
      <c r="AJ428" s="1"/>
      <c r="AK428" s="1"/>
      <c r="AL428" s="1"/>
      <c r="AM428" s="1"/>
      <c r="AN428" s="1"/>
      <c r="AO428" s="1"/>
      <c r="AP428" s="1"/>
      <c r="AQ428" s="1"/>
      <c r="AR428" s="1"/>
      <c r="AS428" s="1"/>
      <c r="AT428" s="1"/>
      <c r="AU428" s="1"/>
      <c r="AV428" s="1"/>
      <c r="AW428" s="1"/>
      <c r="AX428" s="1"/>
      <c r="AY428" s="1"/>
    </row>
    <row r="429" spans="1:51" ht="13.5" customHeight="1">
      <c r="A429" s="1"/>
      <c r="B429" s="1"/>
      <c r="C429" s="1"/>
      <c r="D429" s="1"/>
      <c r="E429" s="1"/>
      <c r="F429"/>
      <c r="G429"/>
      <c r="H429"/>
      <c r="I429"/>
      <c r="J429"/>
      <c r="K429"/>
      <c r="L429"/>
      <c r="M429"/>
      <c r="N429"/>
      <c r="O429"/>
      <c r="P429"/>
      <c r="Q429" s="24"/>
      <c r="R429"/>
      <c r="S429"/>
      <c r="T429"/>
      <c r="U429"/>
      <c r="V429" s="27"/>
      <c r="W429" s="18"/>
      <c r="X429"/>
      <c r="Y429"/>
      <c r="Z429"/>
      <c r="AA429"/>
      <c r="AB429"/>
      <c r="AC429" s="1"/>
      <c r="AD429" s="1"/>
      <c r="AE429" s="1"/>
      <c r="AF429" s="1"/>
      <c r="AG429" s="1"/>
      <c r="AH429" s="1"/>
      <c r="AI429" s="1"/>
      <c r="AJ429" s="1"/>
      <c r="AK429" s="1"/>
      <c r="AL429" s="1"/>
      <c r="AM429" s="1"/>
      <c r="AN429" s="1"/>
      <c r="AO429" s="1"/>
      <c r="AP429" s="1"/>
      <c r="AQ429" s="1"/>
      <c r="AR429" s="1"/>
      <c r="AS429" s="1"/>
      <c r="AT429" s="1"/>
      <c r="AU429" s="1"/>
      <c r="AV429" s="1"/>
      <c r="AW429" s="1"/>
      <c r="AX429" s="1"/>
      <c r="AY429" s="1"/>
    </row>
    <row r="430" spans="1:51" ht="13.5" customHeight="1">
      <c r="A430" s="1"/>
      <c r="B430" s="1"/>
      <c r="C430" s="1"/>
      <c r="D430" s="1"/>
      <c r="E430" s="1"/>
      <c r="F430"/>
      <c r="G430"/>
      <c r="H430"/>
      <c r="I430"/>
      <c r="J430"/>
      <c r="K430"/>
      <c r="L430"/>
      <c r="M430"/>
      <c r="N430"/>
      <c r="O430"/>
      <c r="P430"/>
      <c r="Q430" s="24"/>
      <c r="R430"/>
      <c r="S430"/>
      <c r="T430"/>
      <c r="U430"/>
      <c r="V430" s="27"/>
      <c r="W430" s="18"/>
      <c r="X430"/>
      <c r="Y430"/>
      <c r="Z430"/>
      <c r="AA430"/>
      <c r="AB430"/>
      <c r="AC430" s="1"/>
      <c r="AD430" s="1"/>
      <c r="AE430" s="1"/>
      <c r="AF430" s="1"/>
      <c r="AG430" s="1"/>
      <c r="AH430" s="1"/>
      <c r="AI430" s="1"/>
      <c r="AJ430" s="1"/>
      <c r="AK430" s="1"/>
      <c r="AL430" s="1"/>
      <c r="AM430" s="1"/>
      <c r="AN430" s="1"/>
      <c r="AO430" s="1"/>
      <c r="AP430" s="1"/>
      <c r="AQ430" s="1"/>
      <c r="AR430" s="1"/>
      <c r="AS430" s="1"/>
      <c r="AT430" s="1"/>
      <c r="AU430" s="1"/>
      <c r="AV430" s="1"/>
      <c r="AW430" s="1"/>
      <c r="AX430" s="1"/>
      <c r="AY430" s="1"/>
    </row>
    <row r="431" spans="1:51" ht="13.5" customHeight="1">
      <c r="A431" s="1"/>
      <c r="B431" s="1"/>
      <c r="C431" s="1"/>
      <c r="D431" s="1"/>
      <c r="E431" s="1"/>
      <c r="F431"/>
      <c r="G431"/>
      <c r="H431"/>
      <c r="I431"/>
      <c r="J431"/>
      <c r="K431"/>
      <c r="L431"/>
      <c r="M431"/>
      <c r="N431"/>
      <c r="O431"/>
      <c r="P431"/>
      <c r="Q431" s="24"/>
      <c r="R431"/>
      <c r="S431"/>
      <c r="T431"/>
      <c r="U431"/>
      <c r="V431" s="27"/>
      <c r="W431" s="18"/>
      <c r="X431"/>
      <c r="Y431"/>
      <c r="Z431"/>
      <c r="AA431"/>
      <c r="AB431"/>
      <c r="AC431" s="1"/>
      <c r="AD431" s="1"/>
      <c r="AE431" s="1"/>
      <c r="AF431" s="1"/>
      <c r="AG431" s="1"/>
      <c r="AH431" s="1"/>
      <c r="AI431" s="1"/>
      <c r="AJ431" s="1"/>
      <c r="AK431" s="1"/>
      <c r="AL431" s="1"/>
      <c r="AM431" s="1"/>
      <c r="AN431" s="1"/>
      <c r="AO431" s="1"/>
      <c r="AP431" s="1"/>
      <c r="AQ431" s="1"/>
      <c r="AR431" s="1"/>
      <c r="AS431" s="1"/>
      <c r="AT431" s="1"/>
      <c r="AU431" s="1"/>
      <c r="AV431" s="1"/>
      <c r="AW431" s="1"/>
      <c r="AX431" s="1"/>
      <c r="AY431" s="1"/>
    </row>
    <row r="432" spans="1:51" ht="13.5" customHeight="1">
      <c r="A432" s="1"/>
      <c r="B432" s="1"/>
      <c r="C432" s="1"/>
      <c r="D432" s="1"/>
      <c r="E432" s="1"/>
      <c r="F432"/>
      <c r="G432"/>
      <c r="H432"/>
      <c r="I432"/>
      <c r="J432"/>
      <c r="K432"/>
      <c r="L432"/>
      <c r="M432"/>
      <c r="N432"/>
      <c r="O432"/>
      <c r="P432"/>
      <c r="Q432" s="24"/>
      <c r="R432"/>
      <c r="S432"/>
      <c r="T432"/>
      <c r="U432"/>
      <c r="V432" s="27"/>
      <c r="W432" s="18"/>
      <c r="X432"/>
      <c r="Y432"/>
      <c r="Z432"/>
      <c r="AA432"/>
      <c r="AB432"/>
      <c r="AC432" s="1"/>
      <c r="AD432" s="1"/>
      <c r="AE432" s="1"/>
      <c r="AF432" s="1"/>
      <c r="AG432" s="1"/>
      <c r="AH432" s="1"/>
      <c r="AI432" s="1"/>
      <c r="AJ432" s="1"/>
      <c r="AK432" s="1"/>
      <c r="AL432" s="1"/>
      <c r="AM432" s="1"/>
      <c r="AN432" s="1"/>
      <c r="AO432" s="1"/>
      <c r="AP432" s="1"/>
      <c r="AQ432" s="1"/>
      <c r="AR432" s="1"/>
      <c r="AS432" s="1"/>
      <c r="AT432" s="1"/>
      <c r="AU432" s="1"/>
      <c r="AV432" s="1"/>
      <c r="AW432" s="1"/>
      <c r="AX432" s="1"/>
      <c r="AY432" s="1"/>
    </row>
    <row r="433" spans="1:51" ht="13.5" customHeight="1">
      <c r="A433" s="1"/>
      <c r="B433" s="1"/>
      <c r="C433" s="1"/>
      <c r="D433" s="1"/>
      <c r="E433" s="1"/>
      <c r="F433"/>
      <c r="G433"/>
      <c r="H433"/>
      <c r="I433"/>
      <c r="J433"/>
      <c r="K433"/>
      <c r="L433"/>
      <c r="M433"/>
      <c r="N433"/>
      <c r="O433"/>
      <c r="P433"/>
      <c r="Q433" s="24"/>
      <c r="R433"/>
      <c r="S433"/>
      <c r="T433"/>
      <c r="U433"/>
      <c r="V433" s="27"/>
      <c r="W433" s="18"/>
      <c r="X433"/>
      <c r="Y433"/>
      <c r="Z433"/>
      <c r="AA433"/>
      <c r="AB433"/>
      <c r="AC433" s="1"/>
      <c r="AD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ht="13.5" customHeight="1">
      <c r="A434" s="1"/>
      <c r="B434" s="1"/>
      <c r="C434" s="1"/>
      <c r="D434" s="1"/>
      <c r="E434" s="1"/>
      <c r="F434"/>
      <c r="G434"/>
      <c r="H434"/>
      <c r="I434"/>
      <c r="J434"/>
      <c r="K434"/>
      <c r="L434"/>
      <c r="M434"/>
      <c r="N434"/>
      <c r="O434"/>
      <c r="P434"/>
      <c r="Q434" s="24"/>
      <c r="R434"/>
      <c r="S434"/>
      <c r="T434"/>
      <c r="U434"/>
      <c r="V434" s="27"/>
      <c r="W434" s="18"/>
      <c r="X434"/>
      <c r="Y434"/>
      <c r="Z434"/>
      <c r="AA434"/>
      <c r="AB434"/>
      <c r="AC434" s="1"/>
      <c r="AD434" s="1"/>
      <c r="AE434" s="1"/>
      <c r="AF434" s="1"/>
      <c r="AG434" s="1"/>
      <c r="AH434" s="1"/>
      <c r="AI434" s="1"/>
      <c r="AJ434" s="1"/>
      <c r="AK434" s="1"/>
      <c r="AL434" s="1"/>
      <c r="AM434" s="1"/>
      <c r="AN434" s="1"/>
      <c r="AO434" s="1"/>
      <c r="AP434" s="1"/>
      <c r="AQ434" s="1"/>
      <c r="AR434" s="1"/>
      <c r="AS434" s="1"/>
      <c r="AT434" s="1"/>
      <c r="AU434" s="1"/>
      <c r="AV434" s="1"/>
      <c r="AW434" s="1"/>
      <c r="AX434" s="1"/>
      <c r="AY434" s="1"/>
    </row>
    <row r="435" spans="1:51" ht="13.5" customHeight="1">
      <c r="A435" s="1"/>
      <c r="B435" s="1"/>
      <c r="C435" s="1"/>
      <c r="D435" s="1"/>
      <c r="E435" s="1"/>
      <c r="F435"/>
      <c r="G435"/>
      <c r="H435"/>
      <c r="I435"/>
      <c r="J435"/>
      <c r="K435"/>
      <c r="L435"/>
      <c r="M435"/>
      <c r="N435"/>
      <c r="O435"/>
      <c r="P435"/>
      <c r="Q435" s="24"/>
      <c r="R435"/>
      <c r="S435"/>
      <c r="T435"/>
      <c r="U435"/>
      <c r="V435" s="27"/>
      <c r="W435" s="18"/>
      <c r="X435"/>
      <c r="Y435"/>
      <c r="Z435"/>
      <c r="AA435"/>
      <c r="AB435"/>
      <c r="AC435" s="1"/>
      <c r="AD435" s="1"/>
      <c r="AE435" s="1"/>
      <c r="AF435" s="1"/>
      <c r="AG435" s="1"/>
      <c r="AH435" s="1"/>
      <c r="AI435" s="1"/>
      <c r="AJ435" s="1"/>
      <c r="AK435" s="1"/>
      <c r="AL435" s="1"/>
      <c r="AM435" s="1"/>
      <c r="AN435" s="1"/>
      <c r="AO435" s="1"/>
      <c r="AP435" s="1"/>
      <c r="AQ435" s="1"/>
      <c r="AR435" s="1"/>
      <c r="AS435" s="1"/>
      <c r="AT435" s="1"/>
      <c r="AU435" s="1"/>
      <c r="AV435" s="1"/>
      <c r="AW435" s="1"/>
      <c r="AX435" s="1"/>
      <c r="AY435" s="1"/>
    </row>
    <row r="436" spans="1:51" ht="13.5" customHeight="1">
      <c r="A436" s="1"/>
      <c r="B436" s="1"/>
      <c r="C436" s="1"/>
      <c r="D436" s="1"/>
      <c r="E436" s="1"/>
      <c r="F436"/>
      <c r="G436"/>
      <c r="H436"/>
      <c r="I436"/>
      <c r="J436"/>
      <c r="K436"/>
      <c r="L436"/>
      <c r="M436"/>
      <c r="N436"/>
      <c r="O436"/>
      <c r="P436"/>
      <c r="Q436" s="24"/>
      <c r="R436"/>
      <c r="S436"/>
      <c r="T436"/>
      <c r="U436"/>
      <c r="V436" s="27"/>
      <c r="W436" s="18"/>
      <c r="X436"/>
      <c r="Y436"/>
      <c r="Z436"/>
      <c r="AA436"/>
      <c r="AB436"/>
      <c r="AC436" s="1"/>
      <c r="AD436" s="1"/>
      <c r="AE436" s="1"/>
      <c r="AF436" s="1"/>
      <c r="AG436" s="1"/>
      <c r="AH436" s="1"/>
      <c r="AI436" s="1"/>
      <c r="AJ436" s="1"/>
      <c r="AK436" s="1"/>
      <c r="AL436" s="1"/>
      <c r="AM436" s="1"/>
      <c r="AN436" s="1"/>
      <c r="AO436" s="1"/>
      <c r="AP436" s="1"/>
      <c r="AQ436" s="1"/>
      <c r="AR436" s="1"/>
      <c r="AS436" s="1"/>
      <c r="AT436" s="1"/>
      <c r="AU436" s="1"/>
      <c r="AV436" s="1"/>
      <c r="AW436" s="1"/>
      <c r="AX436" s="1"/>
      <c r="AY436" s="1"/>
    </row>
    <row r="437" spans="1:51" ht="13.5" customHeight="1">
      <c r="A437" s="1"/>
      <c r="B437" s="1"/>
      <c r="C437" s="1"/>
      <c r="D437" s="1"/>
      <c r="E437" s="1"/>
      <c r="F437"/>
      <c r="G437"/>
      <c r="H437"/>
      <c r="I437"/>
      <c r="J437"/>
      <c r="K437"/>
      <c r="L437"/>
      <c r="M437"/>
      <c r="N437"/>
      <c r="O437"/>
      <c r="P437"/>
      <c r="Q437" s="24"/>
      <c r="R437"/>
      <c r="S437"/>
      <c r="T437"/>
      <c r="U437"/>
      <c r="V437" s="27"/>
      <c r="W437" s="18"/>
      <c r="X437"/>
      <c r="Y437"/>
      <c r="Z437"/>
      <c r="AA437"/>
      <c r="AB437"/>
      <c r="AC437" s="1"/>
      <c r="AD437" s="1"/>
      <c r="AE437" s="1"/>
      <c r="AF437" s="1"/>
      <c r="AG437" s="1"/>
      <c r="AH437" s="1"/>
      <c r="AI437" s="1"/>
      <c r="AJ437" s="1"/>
      <c r="AK437" s="1"/>
      <c r="AL437" s="1"/>
      <c r="AM437" s="1"/>
      <c r="AN437" s="1"/>
      <c r="AO437" s="1"/>
      <c r="AP437" s="1"/>
      <c r="AQ437" s="1"/>
      <c r="AR437" s="1"/>
      <c r="AS437" s="1"/>
      <c r="AT437" s="1"/>
      <c r="AU437" s="1"/>
      <c r="AV437" s="1"/>
      <c r="AW437" s="1"/>
      <c r="AX437" s="1"/>
      <c r="AY437" s="1"/>
    </row>
    <row r="438" spans="1:51" ht="13.5" customHeight="1">
      <c r="A438" s="1"/>
      <c r="B438" s="1"/>
      <c r="C438" s="1"/>
      <c r="D438" s="1"/>
      <c r="E438" s="1"/>
      <c r="F438"/>
      <c r="G438"/>
      <c r="H438"/>
      <c r="I438"/>
      <c r="J438"/>
      <c r="K438"/>
      <c r="L438"/>
      <c r="M438"/>
      <c r="N438"/>
      <c r="O438"/>
      <c r="P438"/>
      <c r="Q438" s="24"/>
      <c r="R438"/>
      <c r="S438"/>
      <c r="T438"/>
      <c r="U438"/>
      <c r="V438" s="27"/>
      <c r="W438" s="18"/>
      <c r="X438"/>
      <c r="Y438"/>
      <c r="Z438"/>
      <c r="AA438"/>
      <c r="AB438"/>
      <c r="AC438" s="1"/>
      <c r="AD438" s="1"/>
      <c r="AE438" s="1"/>
      <c r="AF438" s="1"/>
      <c r="AG438" s="1"/>
      <c r="AH438" s="1"/>
      <c r="AI438" s="1"/>
      <c r="AJ438" s="1"/>
      <c r="AK438" s="1"/>
      <c r="AL438" s="1"/>
      <c r="AM438" s="1"/>
      <c r="AN438" s="1"/>
      <c r="AO438" s="1"/>
      <c r="AP438" s="1"/>
      <c r="AQ438" s="1"/>
      <c r="AR438" s="1"/>
      <c r="AS438" s="1"/>
      <c r="AT438" s="1"/>
      <c r="AU438" s="1"/>
      <c r="AV438" s="1"/>
      <c r="AW438" s="1"/>
      <c r="AX438" s="1"/>
      <c r="AY438" s="1"/>
    </row>
    <row r="439" spans="1:51" ht="13.5" customHeight="1">
      <c r="A439" s="1"/>
      <c r="B439" s="1"/>
      <c r="C439" s="1"/>
      <c r="D439" s="1"/>
      <c r="E439" s="1"/>
      <c r="F439"/>
      <c r="G439"/>
      <c r="H439"/>
      <c r="I439"/>
      <c r="J439"/>
      <c r="K439"/>
      <c r="L439"/>
      <c r="M439"/>
      <c r="N439"/>
      <c r="O439"/>
      <c r="P439"/>
      <c r="Q439" s="24"/>
      <c r="R439"/>
      <c r="S439"/>
      <c r="T439"/>
      <c r="U439"/>
      <c r="V439" s="27"/>
      <c r="W439" s="18"/>
      <c r="X439"/>
      <c r="Y439"/>
      <c r="Z439"/>
      <c r="AA439"/>
      <c r="AB439"/>
      <c r="AC439" s="1"/>
      <c r="AD439" s="1"/>
      <c r="AE439" s="1"/>
      <c r="AF439" s="1"/>
      <c r="AG439" s="1"/>
      <c r="AH439" s="1"/>
      <c r="AI439" s="1"/>
      <c r="AJ439" s="1"/>
      <c r="AK439" s="1"/>
      <c r="AL439" s="1"/>
      <c r="AM439" s="1"/>
      <c r="AN439" s="1"/>
      <c r="AO439" s="1"/>
      <c r="AP439" s="1"/>
      <c r="AQ439" s="1"/>
      <c r="AR439" s="1"/>
      <c r="AS439" s="1"/>
      <c r="AT439" s="1"/>
      <c r="AU439" s="1"/>
      <c r="AV439" s="1"/>
      <c r="AW439" s="1"/>
      <c r="AX439" s="1"/>
      <c r="AY439" s="1"/>
    </row>
    <row r="440" spans="1:51" ht="13.5" customHeight="1">
      <c r="A440" s="1"/>
      <c r="B440" s="1"/>
      <c r="C440" s="1"/>
      <c r="D440" s="1"/>
      <c r="E440" s="1"/>
      <c r="F440"/>
      <c r="G440"/>
      <c r="H440"/>
      <c r="I440"/>
      <c r="J440"/>
      <c r="K440"/>
      <c r="L440"/>
      <c r="M440"/>
      <c r="N440"/>
      <c r="O440"/>
      <c r="P440"/>
      <c r="Q440" s="24"/>
      <c r="R440"/>
      <c r="S440"/>
      <c r="T440"/>
      <c r="U440"/>
      <c r="V440" s="27"/>
      <c r="W440" s="18"/>
      <c r="X440"/>
      <c r="Y440"/>
      <c r="Z440"/>
      <c r="AA440"/>
      <c r="AB440"/>
      <c r="AC440" s="1"/>
      <c r="AD440" s="1"/>
      <c r="AE440" s="1"/>
      <c r="AF440" s="1"/>
      <c r="AG440" s="1"/>
      <c r="AH440" s="1"/>
      <c r="AI440" s="1"/>
      <c r="AJ440" s="1"/>
      <c r="AK440" s="1"/>
      <c r="AL440" s="1"/>
      <c r="AM440" s="1"/>
      <c r="AN440" s="1"/>
      <c r="AO440" s="1"/>
      <c r="AP440" s="1"/>
      <c r="AQ440" s="1"/>
      <c r="AR440" s="1"/>
      <c r="AS440" s="1"/>
      <c r="AT440" s="1"/>
      <c r="AU440" s="1"/>
      <c r="AV440" s="1"/>
      <c r="AW440" s="1"/>
      <c r="AX440" s="1"/>
      <c r="AY440" s="1"/>
    </row>
    <row r="441" spans="1:51" ht="13.5" customHeight="1">
      <c r="A441" s="1"/>
      <c r="B441" s="1"/>
      <c r="C441" s="1"/>
      <c r="D441" s="1"/>
      <c r="E441" s="1"/>
      <c r="F441"/>
      <c r="G441"/>
      <c r="H441"/>
      <c r="I441"/>
      <c r="J441"/>
      <c r="K441"/>
      <c r="L441"/>
      <c r="M441"/>
      <c r="N441"/>
      <c r="O441"/>
      <c r="P441"/>
      <c r="Q441" s="24"/>
      <c r="R441"/>
      <c r="S441"/>
      <c r="T441"/>
      <c r="U441"/>
      <c r="V441" s="27"/>
      <c r="W441" s="18"/>
      <c r="X441"/>
      <c r="Y441"/>
      <c r="Z441"/>
      <c r="AA441"/>
      <c r="AB441"/>
      <c r="AC441" s="1"/>
      <c r="AD441" s="1"/>
      <c r="AE441" s="1"/>
      <c r="AF441" s="1"/>
      <c r="AG441" s="1"/>
      <c r="AH441" s="1"/>
      <c r="AI441" s="1"/>
      <c r="AJ441" s="1"/>
      <c r="AK441" s="1"/>
      <c r="AL441" s="1"/>
      <c r="AM441" s="1"/>
      <c r="AN441" s="1"/>
      <c r="AO441" s="1"/>
      <c r="AP441" s="1"/>
      <c r="AQ441" s="1"/>
      <c r="AR441" s="1"/>
      <c r="AS441" s="1"/>
      <c r="AT441" s="1"/>
      <c r="AU441" s="1"/>
      <c r="AV441" s="1"/>
      <c r="AW441" s="1"/>
      <c r="AX441" s="1"/>
      <c r="AY441" s="1"/>
    </row>
    <row r="442" spans="1:51" ht="13.5" customHeight="1">
      <c r="A442" s="1"/>
      <c r="B442" s="1"/>
      <c r="C442" s="1"/>
      <c r="D442" s="1"/>
      <c r="E442" s="1"/>
      <c r="F442"/>
      <c r="G442"/>
      <c r="H442"/>
      <c r="I442"/>
      <c r="J442"/>
      <c r="K442"/>
      <c r="L442"/>
      <c r="M442"/>
      <c r="N442"/>
      <c r="O442"/>
      <c r="P442"/>
      <c r="Q442" s="24"/>
      <c r="R442"/>
      <c r="S442"/>
      <c r="T442"/>
      <c r="U442"/>
      <c r="V442" s="27"/>
      <c r="W442" s="18"/>
      <c r="X442"/>
      <c r="Y442"/>
      <c r="Z442"/>
      <c r="AA442"/>
      <c r="AB442"/>
      <c r="AC442" s="1"/>
      <c r="AD442" s="1"/>
      <c r="AE442" s="1"/>
      <c r="AF442" s="1"/>
      <c r="AG442" s="1"/>
      <c r="AH442" s="1"/>
      <c r="AI442" s="1"/>
      <c r="AJ442" s="1"/>
      <c r="AK442" s="1"/>
      <c r="AL442" s="1"/>
      <c r="AM442" s="1"/>
      <c r="AN442" s="1"/>
      <c r="AO442" s="1"/>
      <c r="AP442" s="1"/>
      <c r="AQ442" s="1"/>
      <c r="AR442" s="1"/>
      <c r="AS442" s="1"/>
      <c r="AT442" s="1"/>
      <c r="AU442" s="1"/>
      <c r="AV442" s="1"/>
      <c r="AW442" s="1"/>
      <c r="AX442" s="1"/>
      <c r="AY442" s="1"/>
    </row>
    <row r="443" spans="1:51" ht="13.5" customHeight="1">
      <c r="A443" s="1"/>
      <c r="B443" s="1"/>
      <c r="C443" s="1"/>
      <c r="D443" s="1"/>
      <c r="E443" s="1"/>
      <c r="F443"/>
      <c r="G443"/>
      <c r="H443"/>
      <c r="I443"/>
      <c r="J443"/>
      <c r="K443"/>
      <c r="L443"/>
      <c r="M443"/>
      <c r="N443"/>
      <c r="O443"/>
      <c r="P443"/>
      <c r="Q443" s="24"/>
      <c r="R443"/>
      <c r="S443"/>
      <c r="T443"/>
      <c r="U443"/>
      <c r="V443" s="27"/>
      <c r="W443" s="18"/>
      <c r="X443"/>
      <c r="Y443"/>
      <c r="Z443"/>
      <c r="AA443"/>
      <c r="AB443"/>
      <c r="AC443" s="1"/>
      <c r="AD443" s="1"/>
      <c r="AE443" s="1"/>
      <c r="AF443" s="1"/>
      <c r="AG443" s="1"/>
      <c r="AH443" s="1"/>
      <c r="AI443" s="1"/>
      <c r="AJ443" s="1"/>
      <c r="AK443" s="1"/>
      <c r="AL443" s="1"/>
      <c r="AM443" s="1"/>
      <c r="AN443" s="1"/>
      <c r="AO443" s="1"/>
      <c r="AP443" s="1"/>
      <c r="AQ443" s="1"/>
      <c r="AR443" s="1"/>
      <c r="AS443" s="1"/>
      <c r="AT443" s="1"/>
      <c r="AU443" s="1"/>
      <c r="AV443" s="1"/>
      <c r="AW443" s="1"/>
      <c r="AX443" s="1"/>
      <c r="AY443" s="1"/>
    </row>
    <row r="444" spans="1:51" ht="13.5" customHeight="1">
      <c r="A444" s="1"/>
      <c r="B444" s="1"/>
      <c r="C444" s="1"/>
      <c r="D444" s="1"/>
      <c r="E444" s="1"/>
      <c r="F444"/>
      <c r="G444"/>
      <c r="H444"/>
      <c r="I444"/>
      <c r="J444"/>
      <c r="K444"/>
      <c r="L444"/>
      <c r="M444"/>
      <c r="N444"/>
      <c r="O444"/>
      <c r="P444"/>
      <c r="Q444" s="24"/>
      <c r="R444"/>
      <c r="S444"/>
      <c r="T444"/>
      <c r="U444"/>
      <c r="V444" s="27"/>
      <c r="W444" s="18"/>
      <c r="X444"/>
      <c r="Y444"/>
      <c r="Z444"/>
      <c r="AA444"/>
      <c r="AB444"/>
      <c r="AC444" s="1"/>
      <c r="AD444" s="1"/>
      <c r="AE444" s="1"/>
      <c r="AF444" s="1"/>
      <c r="AG444" s="1"/>
      <c r="AH444" s="1"/>
      <c r="AI444" s="1"/>
      <c r="AJ444" s="1"/>
      <c r="AK444" s="1"/>
      <c r="AL444" s="1"/>
      <c r="AM444" s="1"/>
      <c r="AN444" s="1"/>
      <c r="AO444" s="1"/>
      <c r="AP444" s="1"/>
      <c r="AQ444" s="1"/>
      <c r="AR444" s="1"/>
      <c r="AS444" s="1"/>
      <c r="AT444" s="1"/>
      <c r="AU444" s="1"/>
      <c r="AV444" s="1"/>
      <c r="AW444" s="1"/>
      <c r="AX444" s="1"/>
      <c r="AY444" s="1"/>
    </row>
    <row r="445" spans="1:51" ht="13.5" customHeight="1">
      <c r="A445" s="1"/>
      <c r="B445" s="1"/>
      <c r="C445" s="1"/>
      <c r="D445" s="1"/>
      <c r="E445" s="1"/>
      <c r="F445"/>
      <c r="G445"/>
      <c r="H445"/>
      <c r="I445"/>
      <c r="J445"/>
      <c r="K445"/>
      <c r="L445"/>
      <c r="M445"/>
      <c r="N445"/>
      <c r="O445"/>
      <c r="P445"/>
      <c r="Q445" s="24"/>
      <c r="R445"/>
      <c r="S445"/>
      <c r="T445"/>
      <c r="U445"/>
      <c r="V445" s="27"/>
      <c r="W445" s="18"/>
      <c r="X445"/>
      <c r="Y445"/>
      <c r="Z445"/>
      <c r="AA445"/>
      <c r="AB445"/>
      <c r="AC445" s="1"/>
      <c r="AD445" s="1"/>
      <c r="AE445" s="1"/>
      <c r="AF445" s="1"/>
      <c r="AG445" s="1"/>
      <c r="AH445" s="1"/>
      <c r="AI445" s="1"/>
      <c r="AJ445" s="1"/>
      <c r="AK445" s="1"/>
      <c r="AL445" s="1"/>
      <c r="AM445" s="1"/>
      <c r="AN445" s="1"/>
      <c r="AO445" s="1"/>
      <c r="AP445" s="1"/>
      <c r="AQ445" s="1"/>
      <c r="AR445" s="1"/>
      <c r="AS445" s="1"/>
      <c r="AT445" s="1"/>
      <c r="AU445" s="1"/>
      <c r="AV445" s="1"/>
      <c r="AW445" s="1"/>
      <c r="AX445" s="1"/>
      <c r="AY445" s="1"/>
    </row>
    <row r="446" spans="1:51" ht="13.5" customHeight="1">
      <c r="A446" s="1"/>
      <c r="B446" s="1"/>
      <c r="C446" s="1"/>
      <c r="D446" s="1"/>
      <c r="E446" s="1"/>
      <c r="F446"/>
      <c r="G446"/>
      <c r="H446"/>
      <c r="I446"/>
      <c r="J446"/>
      <c r="K446"/>
      <c r="L446"/>
      <c r="M446"/>
      <c r="N446"/>
      <c r="O446"/>
      <c r="P446"/>
      <c r="Q446" s="24"/>
      <c r="R446"/>
      <c r="S446"/>
      <c r="T446"/>
      <c r="U446"/>
      <c r="V446" s="27"/>
      <c r="W446" s="18"/>
      <c r="X446"/>
      <c r="Y446"/>
      <c r="Z446"/>
      <c r="AA446"/>
      <c r="AB446"/>
      <c r="AC446" s="1"/>
      <c r="AD446" s="1"/>
      <c r="AE446" s="1"/>
      <c r="AF446" s="1"/>
      <c r="AG446" s="1"/>
      <c r="AH446" s="1"/>
      <c r="AI446" s="1"/>
      <c r="AJ446" s="1"/>
      <c r="AK446" s="1"/>
      <c r="AL446" s="1"/>
      <c r="AM446" s="1"/>
      <c r="AN446" s="1"/>
      <c r="AO446" s="1"/>
      <c r="AP446" s="1"/>
      <c r="AQ446" s="1"/>
      <c r="AR446" s="1"/>
      <c r="AS446" s="1"/>
      <c r="AT446" s="1"/>
      <c r="AU446" s="1"/>
      <c r="AV446" s="1"/>
      <c r="AW446" s="1"/>
      <c r="AX446" s="1"/>
      <c r="AY446" s="1"/>
    </row>
    <row r="447" spans="1:51" ht="13.5" customHeight="1">
      <c r="A447" s="1"/>
      <c r="B447" s="1"/>
      <c r="C447" s="1"/>
      <c r="D447" s="1"/>
      <c r="E447" s="1"/>
      <c r="F447"/>
      <c r="G447"/>
      <c r="H447"/>
      <c r="I447"/>
      <c r="J447"/>
      <c r="K447"/>
      <c r="L447"/>
      <c r="M447"/>
      <c r="N447"/>
      <c r="O447"/>
      <c r="P447"/>
      <c r="Q447" s="24"/>
      <c r="R447"/>
      <c r="S447"/>
      <c r="T447"/>
      <c r="U447"/>
      <c r="V447" s="27"/>
      <c r="W447" s="18"/>
      <c r="X447"/>
      <c r="Y447"/>
      <c r="Z447"/>
      <c r="AA447"/>
      <c r="AB447"/>
      <c r="AC447" s="1"/>
      <c r="AD447" s="1"/>
      <c r="AE447" s="1"/>
      <c r="AF447" s="1"/>
      <c r="AG447" s="1"/>
      <c r="AH447" s="1"/>
      <c r="AI447" s="1"/>
      <c r="AJ447" s="1"/>
      <c r="AK447" s="1"/>
      <c r="AL447" s="1"/>
      <c r="AM447" s="1"/>
      <c r="AN447" s="1"/>
      <c r="AO447" s="1"/>
      <c r="AP447" s="1"/>
      <c r="AQ447" s="1"/>
      <c r="AR447" s="1"/>
      <c r="AS447" s="1"/>
      <c r="AT447" s="1"/>
      <c r="AU447" s="1"/>
      <c r="AV447" s="1"/>
      <c r="AW447" s="1"/>
      <c r="AX447" s="1"/>
      <c r="AY447" s="1"/>
    </row>
    <row r="448" spans="1:51" ht="13.5" customHeight="1">
      <c r="A448" s="1"/>
      <c r="B448" s="1"/>
      <c r="C448" s="1"/>
      <c r="D448" s="1"/>
      <c r="E448" s="1"/>
      <c r="F448"/>
      <c r="G448"/>
      <c r="H448"/>
      <c r="I448"/>
      <c r="J448"/>
      <c r="K448"/>
      <c r="L448"/>
      <c r="M448"/>
      <c r="N448"/>
      <c r="O448"/>
      <c r="P448"/>
      <c r="Q448" s="24"/>
      <c r="R448"/>
      <c r="S448"/>
      <c r="T448"/>
      <c r="U448"/>
      <c r="V448" s="27"/>
      <c r="W448" s="18"/>
      <c r="X448"/>
      <c r="Y448"/>
      <c r="Z448"/>
      <c r="AA448"/>
      <c r="AB448"/>
      <c r="AC448" s="1"/>
      <c r="AD448" s="1"/>
      <c r="AE448" s="1"/>
      <c r="AF448" s="1"/>
      <c r="AG448" s="1"/>
      <c r="AH448" s="1"/>
      <c r="AI448" s="1"/>
      <c r="AJ448" s="1"/>
      <c r="AK448" s="1"/>
      <c r="AL448" s="1"/>
      <c r="AM448" s="1"/>
      <c r="AN448" s="1"/>
      <c r="AO448" s="1"/>
      <c r="AP448" s="1"/>
      <c r="AQ448" s="1"/>
      <c r="AR448" s="1"/>
      <c r="AS448" s="1"/>
      <c r="AT448" s="1"/>
      <c r="AU448" s="1"/>
      <c r="AV448" s="1"/>
      <c r="AW448" s="1"/>
      <c r="AX448" s="1"/>
      <c r="AY448" s="1"/>
    </row>
    <row r="449" spans="1:51" ht="13.5" customHeight="1">
      <c r="A449" s="1"/>
      <c r="B449" s="1"/>
      <c r="C449" s="1"/>
      <c r="D449" s="1"/>
      <c r="E449" s="1"/>
      <c r="F449"/>
      <c r="G449"/>
      <c r="H449"/>
      <c r="I449"/>
      <c r="J449"/>
      <c r="K449"/>
      <c r="L449"/>
      <c r="M449"/>
      <c r="N449"/>
      <c r="O449"/>
      <c r="P449"/>
      <c r="Q449" s="24"/>
      <c r="R449"/>
      <c r="S449"/>
      <c r="T449"/>
      <c r="U449"/>
      <c r="V449" s="27"/>
      <c r="W449" s="18"/>
      <c r="X449"/>
      <c r="Y449"/>
      <c r="Z449"/>
      <c r="AA449"/>
      <c r="AB449"/>
      <c r="AC449" s="1"/>
      <c r="AD449" s="1"/>
      <c r="AE449" s="1"/>
      <c r="AF449" s="1"/>
      <c r="AG449" s="1"/>
      <c r="AH449" s="1"/>
      <c r="AI449" s="1"/>
      <c r="AJ449" s="1"/>
      <c r="AK449" s="1"/>
      <c r="AL449" s="1"/>
      <c r="AM449" s="1"/>
      <c r="AN449" s="1"/>
      <c r="AO449" s="1"/>
      <c r="AP449" s="1"/>
      <c r="AQ449" s="1"/>
      <c r="AR449" s="1"/>
      <c r="AS449" s="1"/>
      <c r="AT449" s="1"/>
      <c r="AU449" s="1"/>
      <c r="AV449" s="1"/>
      <c r="AW449" s="1"/>
      <c r="AX449" s="1"/>
      <c r="AY449" s="1"/>
    </row>
    <row r="450" spans="1:51" ht="13.5" customHeight="1">
      <c r="A450" s="1"/>
      <c r="B450" s="1"/>
      <c r="C450" s="1"/>
      <c r="D450" s="1"/>
      <c r="E450" s="1"/>
      <c r="F450"/>
      <c r="G450"/>
      <c r="H450"/>
      <c r="I450"/>
      <c r="J450"/>
      <c r="K450"/>
      <c r="L450"/>
      <c r="M450"/>
      <c r="N450"/>
      <c r="O450"/>
      <c r="P450"/>
      <c r="Q450" s="24"/>
      <c r="R450"/>
      <c r="S450"/>
      <c r="T450"/>
      <c r="U450"/>
      <c r="V450" s="27"/>
      <c r="W450" s="18"/>
      <c r="X450"/>
      <c r="Y450"/>
      <c r="Z450"/>
      <c r="AA450"/>
      <c r="AB450"/>
      <c r="AC450" s="1"/>
      <c r="AD450" s="1"/>
      <c r="AE450" s="1"/>
      <c r="AF450" s="1"/>
      <c r="AG450" s="1"/>
      <c r="AH450" s="1"/>
      <c r="AI450" s="1"/>
      <c r="AJ450" s="1"/>
      <c r="AK450" s="1"/>
      <c r="AL450" s="1"/>
      <c r="AM450" s="1"/>
      <c r="AN450" s="1"/>
      <c r="AO450" s="1"/>
      <c r="AP450" s="1"/>
      <c r="AQ450" s="1"/>
      <c r="AR450" s="1"/>
      <c r="AS450" s="1"/>
      <c r="AT450" s="1"/>
      <c r="AU450" s="1"/>
      <c r="AV450" s="1"/>
      <c r="AW450" s="1"/>
      <c r="AX450" s="1"/>
      <c r="AY450" s="1"/>
    </row>
    <row r="451" spans="1:51" ht="13.5" customHeight="1">
      <c r="A451" s="1"/>
      <c r="B451" s="1"/>
      <c r="C451" s="1"/>
      <c r="D451" s="1"/>
      <c r="E451" s="1"/>
      <c r="F451"/>
      <c r="G451"/>
      <c r="H451"/>
      <c r="I451"/>
      <c r="J451"/>
      <c r="K451"/>
      <c r="L451"/>
      <c r="M451"/>
      <c r="N451"/>
      <c r="O451"/>
      <c r="P451"/>
      <c r="Q451" s="24"/>
      <c r="R451"/>
      <c r="S451"/>
      <c r="T451"/>
      <c r="U451"/>
      <c r="V451" s="27"/>
      <c r="W451" s="18"/>
      <c r="X451"/>
      <c r="Y451"/>
      <c r="Z451"/>
      <c r="AA451"/>
      <c r="AB451"/>
      <c r="AC451" s="1"/>
      <c r="AD451" s="1"/>
      <c r="AE451" s="1"/>
      <c r="AF451" s="1"/>
      <c r="AG451" s="1"/>
      <c r="AH451" s="1"/>
      <c r="AI451" s="1"/>
      <c r="AJ451" s="1"/>
      <c r="AK451" s="1"/>
      <c r="AL451" s="1"/>
      <c r="AM451" s="1"/>
      <c r="AN451" s="1"/>
      <c r="AO451" s="1"/>
      <c r="AP451" s="1"/>
      <c r="AQ451" s="1"/>
      <c r="AR451" s="1"/>
      <c r="AS451" s="1"/>
      <c r="AT451" s="1"/>
      <c r="AU451" s="1"/>
      <c r="AV451" s="1"/>
      <c r="AW451" s="1"/>
      <c r="AX451" s="1"/>
      <c r="AY451" s="1"/>
    </row>
    <row r="452" spans="1:51" ht="13.5" customHeight="1">
      <c r="A452" s="1"/>
      <c r="B452" s="1"/>
      <c r="C452" s="1"/>
      <c r="D452" s="1"/>
      <c r="E452" s="1"/>
      <c r="F452"/>
      <c r="G452"/>
      <c r="H452"/>
      <c r="I452"/>
      <c r="J452"/>
      <c r="K452"/>
      <c r="L452"/>
      <c r="M452"/>
      <c r="N452"/>
      <c r="O452"/>
      <c r="P452"/>
      <c r="Q452" s="24"/>
      <c r="R452"/>
      <c r="S452"/>
      <c r="T452"/>
      <c r="U452"/>
      <c r="V452" s="27"/>
      <c r="W452" s="18"/>
      <c r="X452"/>
      <c r="Y452"/>
      <c r="Z452"/>
      <c r="AA452"/>
      <c r="AB452"/>
      <c r="AC452" s="1"/>
      <c r="AD452" s="1"/>
      <c r="AE452" s="1"/>
      <c r="AF452" s="1"/>
      <c r="AG452" s="1"/>
      <c r="AH452" s="1"/>
      <c r="AI452" s="1"/>
      <c r="AJ452" s="1"/>
      <c r="AK452" s="1"/>
      <c r="AL452" s="1"/>
      <c r="AM452" s="1"/>
      <c r="AN452" s="1"/>
      <c r="AO452" s="1"/>
      <c r="AP452" s="1"/>
      <c r="AQ452" s="1"/>
      <c r="AR452" s="1"/>
      <c r="AS452" s="1"/>
      <c r="AT452" s="1"/>
      <c r="AU452" s="1"/>
      <c r="AV452" s="1"/>
      <c r="AW452" s="1"/>
      <c r="AX452" s="1"/>
      <c r="AY452" s="1"/>
    </row>
    <row r="453" spans="1:51" ht="13.5" customHeight="1">
      <c r="A453" s="1"/>
      <c r="B453" s="1"/>
      <c r="C453" s="1"/>
      <c r="D453" s="1"/>
      <c r="E453" s="1"/>
      <c r="F453"/>
      <c r="G453"/>
      <c r="H453"/>
      <c r="I453"/>
      <c r="J453"/>
      <c r="K453"/>
      <c r="L453"/>
      <c r="M453"/>
      <c r="N453"/>
      <c r="O453"/>
      <c r="P453"/>
      <c r="Q453" s="24"/>
      <c r="R453"/>
      <c r="S453"/>
      <c r="T453"/>
      <c r="U453"/>
      <c r="V453" s="27"/>
      <c r="W453" s="18"/>
      <c r="X453"/>
      <c r="Y453"/>
      <c r="Z453"/>
      <c r="AA453"/>
      <c r="AB453"/>
      <c r="AC453" s="1"/>
      <c r="AD453" s="1"/>
      <c r="AE453" s="1"/>
      <c r="AF453" s="1"/>
      <c r="AG453" s="1"/>
      <c r="AH453" s="1"/>
      <c r="AI453" s="1"/>
      <c r="AJ453" s="1"/>
      <c r="AK453" s="1"/>
      <c r="AL453" s="1"/>
      <c r="AM453" s="1"/>
      <c r="AN453" s="1"/>
      <c r="AO453" s="1"/>
      <c r="AP453" s="1"/>
      <c r="AQ453" s="1"/>
      <c r="AR453" s="1"/>
      <c r="AS453" s="1"/>
      <c r="AT453" s="1"/>
      <c r="AU453" s="1"/>
      <c r="AV453" s="1"/>
      <c r="AW453" s="1"/>
      <c r="AX453" s="1"/>
      <c r="AY453" s="1"/>
    </row>
    <row r="454" spans="1:51" ht="13.5" customHeight="1">
      <c r="A454" s="1"/>
      <c r="B454" s="1"/>
      <c r="C454" s="1"/>
      <c r="D454" s="1"/>
      <c r="E454" s="1"/>
      <c r="F454"/>
      <c r="G454"/>
      <c r="H454"/>
      <c r="I454"/>
      <c r="J454"/>
      <c r="K454"/>
      <c r="L454"/>
      <c r="M454"/>
      <c r="N454"/>
      <c r="O454"/>
      <c r="P454"/>
      <c r="Q454" s="24"/>
      <c r="R454"/>
      <c r="S454"/>
      <c r="T454"/>
      <c r="U454"/>
      <c r="V454" s="27"/>
      <c r="W454" s="18"/>
      <c r="X454"/>
      <c r="Y454"/>
      <c r="Z454"/>
      <c r="AA454"/>
      <c r="AB454"/>
      <c r="AC454" s="1"/>
      <c r="AD454" s="1"/>
      <c r="AE454" s="1"/>
      <c r="AF454" s="1"/>
      <c r="AG454" s="1"/>
      <c r="AH454" s="1"/>
      <c r="AI454" s="1"/>
      <c r="AJ454" s="1"/>
      <c r="AK454" s="1"/>
      <c r="AL454" s="1"/>
      <c r="AM454" s="1"/>
      <c r="AN454" s="1"/>
      <c r="AO454" s="1"/>
      <c r="AP454" s="1"/>
      <c r="AQ454" s="1"/>
      <c r="AR454" s="1"/>
      <c r="AS454" s="1"/>
      <c r="AT454" s="1"/>
      <c r="AU454" s="1"/>
      <c r="AV454" s="1"/>
      <c r="AW454" s="1"/>
      <c r="AX454" s="1"/>
      <c r="AY454" s="1"/>
    </row>
    <row r="455" spans="1:51" ht="13.5" customHeight="1">
      <c r="A455" s="1"/>
      <c r="B455" s="1"/>
      <c r="C455" s="1"/>
      <c r="D455" s="1"/>
      <c r="E455" s="1"/>
      <c r="F455"/>
      <c r="G455"/>
      <c r="H455"/>
      <c r="I455"/>
      <c r="J455"/>
      <c r="K455"/>
      <c r="L455"/>
      <c r="M455"/>
      <c r="N455"/>
      <c r="O455"/>
      <c r="P455"/>
      <c r="Q455" s="24"/>
      <c r="R455"/>
      <c r="S455"/>
      <c r="T455"/>
      <c r="U455"/>
      <c r="V455" s="27"/>
      <c r="W455" s="18"/>
      <c r="X455"/>
      <c r="Y455"/>
      <c r="Z455"/>
      <c r="AA455"/>
      <c r="AB455"/>
      <c r="AC455" s="1"/>
      <c r="AD455" s="1"/>
      <c r="AE455" s="1"/>
      <c r="AF455" s="1"/>
      <c r="AG455" s="1"/>
      <c r="AH455" s="1"/>
      <c r="AI455" s="1"/>
      <c r="AJ455" s="1"/>
      <c r="AK455" s="1"/>
      <c r="AL455" s="1"/>
      <c r="AM455" s="1"/>
      <c r="AN455" s="1"/>
      <c r="AO455" s="1"/>
      <c r="AP455" s="1"/>
      <c r="AQ455" s="1"/>
      <c r="AR455" s="1"/>
      <c r="AS455" s="1"/>
      <c r="AT455" s="1"/>
      <c r="AU455" s="1"/>
      <c r="AV455" s="1"/>
      <c r="AW455" s="1"/>
      <c r="AX455" s="1"/>
      <c r="AY455" s="1"/>
    </row>
    <row r="456" spans="1:51" ht="13.5" customHeight="1">
      <c r="A456" s="1"/>
      <c r="B456" s="1"/>
      <c r="C456" s="1"/>
      <c r="D456" s="1"/>
      <c r="E456" s="1"/>
      <c r="F456"/>
      <c r="G456"/>
      <c r="H456"/>
      <c r="I456"/>
      <c r="J456"/>
      <c r="K456"/>
      <c r="L456"/>
      <c r="M456"/>
      <c r="N456"/>
      <c r="O456"/>
      <c r="P456"/>
      <c r="Q456" s="24"/>
      <c r="R456"/>
      <c r="S456"/>
      <c r="T456"/>
      <c r="U456"/>
      <c r="V456" s="27"/>
      <c r="W456" s="18"/>
      <c r="X456"/>
      <c r="Y456"/>
      <c r="Z456"/>
      <c r="AA456"/>
      <c r="AB456"/>
      <c r="AC456" s="1"/>
      <c r="AD456" s="1"/>
      <c r="AE456" s="1"/>
      <c r="AF456" s="1"/>
      <c r="AG456" s="1"/>
      <c r="AH456" s="1"/>
      <c r="AI456" s="1"/>
      <c r="AJ456" s="1"/>
      <c r="AK456" s="1"/>
      <c r="AL456" s="1"/>
      <c r="AM456" s="1"/>
      <c r="AN456" s="1"/>
      <c r="AO456" s="1"/>
      <c r="AP456" s="1"/>
      <c r="AQ456" s="1"/>
      <c r="AR456" s="1"/>
      <c r="AS456" s="1"/>
      <c r="AT456" s="1"/>
      <c r="AU456" s="1"/>
      <c r="AV456" s="1"/>
      <c r="AW456" s="1"/>
      <c r="AX456" s="1"/>
      <c r="AY456" s="1"/>
    </row>
    <row r="457" spans="1:51" ht="13.5" customHeight="1">
      <c r="A457" s="1"/>
      <c r="B457" s="1"/>
      <c r="C457" s="1"/>
      <c r="D457" s="1"/>
      <c r="E457" s="1"/>
      <c r="F457"/>
      <c r="G457"/>
      <c r="H457"/>
      <c r="I457"/>
      <c r="J457"/>
      <c r="K457"/>
      <c r="L457"/>
      <c r="M457"/>
      <c r="N457"/>
      <c r="O457"/>
      <c r="P457"/>
      <c r="Q457" s="24"/>
      <c r="R457"/>
      <c r="S457"/>
      <c r="T457"/>
      <c r="U457"/>
      <c r="V457" s="27"/>
      <c r="W457" s="18"/>
      <c r="X457"/>
      <c r="Y457"/>
      <c r="Z457"/>
      <c r="AA457"/>
      <c r="AB457"/>
      <c r="AC457" s="1"/>
      <c r="AD457" s="1"/>
      <c r="AE457" s="1"/>
      <c r="AF457" s="1"/>
      <c r="AG457" s="1"/>
      <c r="AH457" s="1"/>
      <c r="AI457" s="1"/>
      <c r="AJ457" s="1"/>
      <c r="AK457" s="1"/>
      <c r="AL457" s="1"/>
      <c r="AM457" s="1"/>
      <c r="AN457" s="1"/>
      <c r="AO457" s="1"/>
      <c r="AP457" s="1"/>
      <c r="AQ457" s="1"/>
      <c r="AR457" s="1"/>
      <c r="AS457" s="1"/>
      <c r="AT457" s="1"/>
      <c r="AU457" s="1"/>
      <c r="AV457" s="1"/>
      <c r="AW457" s="1"/>
      <c r="AX457" s="1"/>
      <c r="AY457" s="1"/>
    </row>
    <row r="458" spans="1:51" ht="13.5" customHeight="1">
      <c r="A458" s="1"/>
      <c r="B458" s="1"/>
      <c r="C458" s="1"/>
      <c r="D458" s="1"/>
      <c r="E458" s="1"/>
      <c r="F458"/>
      <c r="G458"/>
      <c r="H458"/>
      <c r="I458"/>
      <c r="J458"/>
      <c r="K458"/>
      <c r="L458"/>
      <c r="M458"/>
      <c r="N458"/>
      <c r="O458"/>
      <c r="P458"/>
      <c r="Q458" s="24"/>
      <c r="R458"/>
      <c r="S458"/>
      <c r="T458"/>
      <c r="U458"/>
      <c r="V458" s="27"/>
      <c r="W458" s="18"/>
      <c r="X458"/>
      <c r="Y458"/>
      <c r="Z458"/>
      <c r="AA458"/>
      <c r="AB458"/>
      <c r="AC458" s="1"/>
      <c r="AD458" s="1"/>
      <c r="AE458" s="1"/>
      <c r="AF458" s="1"/>
      <c r="AG458" s="1"/>
      <c r="AH458" s="1"/>
      <c r="AI458" s="1"/>
      <c r="AJ458" s="1"/>
      <c r="AK458" s="1"/>
      <c r="AL458" s="1"/>
      <c r="AM458" s="1"/>
      <c r="AN458" s="1"/>
      <c r="AO458" s="1"/>
      <c r="AP458" s="1"/>
      <c r="AQ458" s="1"/>
      <c r="AR458" s="1"/>
      <c r="AS458" s="1"/>
      <c r="AT458" s="1"/>
      <c r="AU458" s="1"/>
      <c r="AV458" s="1"/>
      <c r="AW458" s="1"/>
      <c r="AX458" s="1"/>
      <c r="AY458" s="1"/>
    </row>
    <row r="459" spans="1:51" ht="13.5" customHeight="1">
      <c r="A459" s="1"/>
      <c r="B459" s="1"/>
      <c r="C459" s="1"/>
      <c r="D459" s="1"/>
      <c r="E459" s="1"/>
      <c r="F459"/>
      <c r="G459"/>
      <c r="H459"/>
      <c r="I459"/>
      <c r="J459"/>
      <c r="K459"/>
      <c r="L459"/>
      <c r="M459"/>
      <c r="N459"/>
      <c r="O459"/>
      <c r="P459"/>
      <c r="Q459" s="24"/>
      <c r="R459"/>
      <c r="S459"/>
      <c r="T459"/>
      <c r="U459"/>
      <c r="V459" s="27"/>
      <c r="W459" s="18"/>
      <c r="X459"/>
      <c r="Y459"/>
      <c r="Z459"/>
      <c r="AA459"/>
      <c r="AB459"/>
      <c r="AC459" s="1"/>
      <c r="AD459" s="1"/>
      <c r="AE459" s="1"/>
      <c r="AF459" s="1"/>
      <c r="AG459" s="1"/>
      <c r="AH459" s="1"/>
      <c r="AI459" s="1"/>
      <c r="AJ459" s="1"/>
      <c r="AK459" s="1"/>
      <c r="AL459" s="1"/>
      <c r="AM459" s="1"/>
      <c r="AN459" s="1"/>
      <c r="AO459" s="1"/>
      <c r="AP459" s="1"/>
      <c r="AQ459" s="1"/>
      <c r="AR459" s="1"/>
      <c r="AS459" s="1"/>
      <c r="AT459" s="1"/>
      <c r="AU459" s="1"/>
      <c r="AV459" s="1"/>
      <c r="AW459" s="1"/>
      <c r="AX459" s="1"/>
      <c r="AY459" s="1"/>
    </row>
    <row r="460" spans="1:51" ht="13.5" customHeight="1">
      <c r="A460" s="1"/>
      <c r="B460" s="1"/>
      <c r="C460" s="1"/>
      <c r="D460" s="1"/>
      <c r="E460" s="1"/>
      <c r="F460"/>
      <c r="G460"/>
      <c r="H460"/>
      <c r="I460"/>
      <c r="J460"/>
      <c r="K460"/>
      <c r="L460"/>
      <c r="M460"/>
      <c r="N460"/>
      <c r="O460"/>
      <c r="P460"/>
      <c r="Q460" s="24"/>
      <c r="R460"/>
      <c r="S460"/>
      <c r="T460"/>
      <c r="U460"/>
      <c r="V460" s="27"/>
      <c r="W460" s="18"/>
      <c r="X460"/>
      <c r="Y460"/>
      <c r="Z460"/>
      <c r="AA460"/>
      <c r="AB460"/>
      <c r="AC460" s="1"/>
      <c r="AD460" s="1"/>
      <c r="AE460" s="1"/>
      <c r="AF460" s="1"/>
      <c r="AG460" s="1"/>
      <c r="AH460" s="1"/>
      <c r="AI460" s="1"/>
      <c r="AJ460" s="1"/>
      <c r="AK460" s="1"/>
      <c r="AL460" s="1"/>
      <c r="AM460" s="1"/>
      <c r="AN460" s="1"/>
      <c r="AO460" s="1"/>
      <c r="AP460" s="1"/>
      <c r="AQ460" s="1"/>
      <c r="AR460" s="1"/>
      <c r="AS460" s="1"/>
      <c r="AT460" s="1"/>
      <c r="AU460" s="1"/>
      <c r="AV460" s="1"/>
      <c r="AW460" s="1"/>
      <c r="AX460" s="1"/>
      <c r="AY460" s="1"/>
    </row>
    <row r="461" spans="1:51" ht="13.5" customHeight="1">
      <c r="A461" s="1"/>
      <c r="B461" s="1"/>
      <c r="C461" s="1"/>
      <c r="D461" s="1"/>
      <c r="E461" s="1"/>
      <c r="F461"/>
      <c r="G461"/>
      <c r="H461"/>
      <c r="I461"/>
      <c r="J461"/>
      <c r="K461"/>
      <c r="L461"/>
      <c r="M461"/>
      <c r="N461"/>
      <c r="O461"/>
      <c r="P461"/>
      <c r="Q461" s="24"/>
      <c r="R461"/>
      <c r="S461"/>
      <c r="T461"/>
      <c r="U461"/>
      <c r="V461" s="27"/>
      <c r="W461" s="18"/>
      <c r="X461"/>
      <c r="Y461"/>
      <c r="Z461"/>
      <c r="AA461"/>
      <c r="AB461"/>
      <c r="AC461" s="1"/>
      <c r="AD461" s="1"/>
      <c r="AE461" s="1"/>
      <c r="AF461" s="1"/>
      <c r="AG461" s="1"/>
      <c r="AH461" s="1"/>
      <c r="AI461" s="1"/>
      <c r="AJ461" s="1"/>
      <c r="AK461" s="1"/>
      <c r="AL461" s="1"/>
      <c r="AM461" s="1"/>
      <c r="AN461" s="1"/>
      <c r="AO461" s="1"/>
      <c r="AP461" s="1"/>
      <c r="AQ461" s="1"/>
      <c r="AR461" s="1"/>
      <c r="AS461" s="1"/>
      <c r="AT461" s="1"/>
      <c r="AU461" s="1"/>
      <c r="AV461" s="1"/>
      <c r="AW461" s="1"/>
      <c r="AX461" s="1"/>
      <c r="AY461" s="1"/>
    </row>
    <row r="462" spans="1:51" ht="13.5" customHeight="1">
      <c r="A462" s="1"/>
      <c r="B462" s="1"/>
      <c r="C462" s="1"/>
      <c r="D462" s="1"/>
      <c r="E462" s="1"/>
      <c r="F462"/>
      <c r="G462"/>
      <c r="H462"/>
      <c r="I462"/>
      <c r="J462"/>
      <c r="K462"/>
      <c r="L462"/>
      <c r="M462"/>
      <c r="N462"/>
      <c r="O462"/>
      <c r="P462"/>
      <c r="Q462" s="24"/>
      <c r="R462"/>
      <c r="S462"/>
      <c r="T462"/>
      <c r="U462"/>
      <c r="V462" s="27"/>
      <c r="W462" s="18"/>
      <c r="X462"/>
      <c r="Y462"/>
      <c r="Z462"/>
      <c r="AA462"/>
      <c r="AB462"/>
      <c r="AC462" s="1"/>
      <c r="AD462" s="1"/>
      <c r="AE462" s="1"/>
      <c r="AF462" s="1"/>
      <c r="AG462" s="1"/>
      <c r="AH462" s="1"/>
      <c r="AI462" s="1"/>
      <c r="AJ462" s="1"/>
      <c r="AK462" s="1"/>
      <c r="AL462" s="1"/>
      <c r="AM462" s="1"/>
      <c r="AN462" s="1"/>
      <c r="AO462" s="1"/>
      <c r="AP462" s="1"/>
      <c r="AQ462" s="1"/>
      <c r="AR462" s="1"/>
      <c r="AS462" s="1"/>
      <c r="AT462" s="1"/>
      <c r="AU462" s="1"/>
      <c r="AV462" s="1"/>
      <c r="AW462" s="1"/>
      <c r="AX462" s="1"/>
      <c r="AY462" s="1"/>
    </row>
    <row r="463" spans="1:51" ht="13.5" customHeight="1">
      <c r="A463" s="1"/>
      <c r="B463" s="1"/>
      <c r="C463" s="1"/>
      <c r="D463" s="1"/>
      <c r="E463" s="1"/>
      <c r="F463"/>
      <c r="G463"/>
      <c r="H463"/>
      <c r="I463"/>
      <c r="J463"/>
      <c r="K463"/>
      <c r="L463"/>
      <c r="M463"/>
      <c r="N463"/>
      <c r="O463"/>
      <c r="P463"/>
      <c r="Q463" s="24"/>
      <c r="R463"/>
      <c r="S463"/>
      <c r="T463"/>
      <c r="U463"/>
      <c r="V463" s="27"/>
      <c r="W463" s="18"/>
      <c r="X463"/>
      <c r="Y463"/>
      <c r="Z463"/>
      <c r="AA463"/>
      <c r="AB463"/>
      <c r="AC463" s="1"/>
      <c r="AD463" s="1"/>
      <c r="AE463" s="1"/>
      <c r="AF463" s="1"/>
      <c r="AG463" s="1"/>
      <c r="AH463" s="1"/>
      <c r="AI463" s="1"/>
      <c r="AJ463" s="1"/>
      <c r="AK463" s="1"/>
      <c r="AL463" s="1"/>
      <c r="AM463" s="1"/>
      <c r="AN463" s="1"/>
      <c r="AO463" s="1"/>
      <c r="AP463" s="1"/>
      <c r="AQ463" s="1"/>
      <c r="AR463" s="1"/>
      <c r="AS463" s="1"/>
      <c r="AT463" s="1"/>
      <c r="AU463" s="1"/>
      <c r="AV463" s="1"/>
      <c r="AW463" s="1"/>
      <c r="AX463" s="1"/>
      <c r="AY463" s="1"/>
    </row>
    <row r="464" spans="1:51" ht="13.5" customHeight="1">
      <c r="A464" s="1"/>
      <c r="B464" s="1"/>
      <c r="C464" s="1"/>
      <c r="D464" s="1"/>
      <c r="E464" s="1"/>
      <c r="F464"/>
      <c r="G464"/>
      <c r="H464"/>
      <c r="I464"/>
      <c r="J464"/>
      <c r="K464"/>
      <c r="L464"/>
      <c r="M464"/>
      <c r="N464"/>
      <c r="O464"/>
      <c r="P464"/>
      <c r="Q464" s="24"/>
      <c r="R464"/>
      <c r="S464"/>
      <c r="T464"/>
      <c r="U464"/>
      <c r="V464" s="27"/>
      <c r="W464" s="18"/>
      <c r="X464"/>
      <c r="Y464"/>
      <c r="Z464"/>
      <c r="AA464"/>
      <c r="AB464"/>
      <c r="AC464" s="1"/>
      <c r="AD464" s="1"/>
      <c r="AE464" s="1"/>
      <c r="AF464" s="1"/>
      <c r="AG464" s="1"/>
      <c r="AH464" s="1"/>
      <c r="AI464" s="1"/>
      <c r="AJ464" s="1"/>
      <c r="AK464" s="1"/>
      <c r="AL464" s="1"/>
      <c r="AM464" s="1"/>
      <c r="AN464" s="1"/>
      <c r="AO464" s="1"/>
      <c r="AP464" s="1"/>
      <c r="AQ464" s="1"/>
      <c r="AR464" s="1"/>
      <c r="AS464" s="1"/>
      <c r="AT464" s="1"/>
      <c r="AU464" s="1"/>
      <c r="AV464" s="1"/>
      <c r="AW464" s="1"/>
      <c r="AX464" s="1"/>
      <c r="AY464" s="1"/>
    </row>
    <row r="465" spans="1:51" ht="13.5" customHeight="1">
      <c r="A465" s="1"/>
      <c r="B465" s="1"/>
      <c r="C465" s="1"/>
      <c r="D465" s="1"/>
      <c r="E465" s="1"/>
      <c r="F465"/>
      <c r="G465"/>
      <c r="H465"/>
      <c r="I465"/>
      <c r="J465"/>
      <c r="K465"/>
      <c r="L465"/>
      <c r="M465"/>
      <c r="N465"/>
      <c r="O465"/>
      <c r="P465"/>
      <c r="Q465" s="24"/>
      <c r="R465"/>
      <c r="S465"/>
      <c r="T465"/>
      <c r="U465"/>
      <c r="V465" s="27"/>
      <c r="W465" s="18"/>
      <c r="X465"/>
      <c r="Y465"/>
      <c r="Z465"/>
      <c r="AA465"/>
      <c r="AB465"/>
      <c r="AC465" s="1"/>
      <c r="AD465" s="1"/>
      <c r="AE465" s="1"/>
      <c r="AF465" s="1"/>
      <c r="AG465" s="1"/>
      <c r="AH465" s="1"/>
      <c r="AI465" s="1"/>
      <c r="AJ465" s="1"/>
      <c r="AK465" s="1"/>
      <c r="AL465" s="1"/>
      <c r="AM465" s="1"/>
      <c r="AN465" s="1"/>
      <c r="AO465" s="1"/>
      <c r="AP465" s="1"/>
      <c r="AQ465" s="1"/>
      <c r="AR465" s="1"/>
      <c r="AS465" s="1"/>
      <c r="AT465" s="1"/>
      <c r="AU465" s="1"/>
      <c r="AV465" s="1"/>
      <c r="AW465" s="1"/>
      <c r="AX465" s="1"/>
      <c r="AY465" s="1"/>
    </row>
    <row r="466" spans="1:51" ht="13.5" customHeight="1">
      <c r="A466" s="1"/>
      <c r="B466" s="1"/>
      <c r="C466" s="1"/>
      <c r="D466" s="1"/>
      <c r="E466" s="1"/>
      <c r="F466"/>
      <c r="G466"/>
      <c r="H466"/>
      <c r="I466"/>
      <c r="J466"/>
      <c r="K466"/>
      <c r="L466"/>
      <c r="M466"/>
      <c r="N466"/>
      <c r="O466"/>
      <c r="P466"/>
      <c r="Q466" s="24"/>
      <c r="R466"/>
      <c r="S466"/>
      <c r="T466"/>
      <c r="U466"/>
      <c r="V466" s="27"/>
      <c r="W466" s="18"/>
      <c r="X466"/>
      <c r="Y466"/>
      <c r="Z466"/>
      <c r="AA466"/>
      <c r="AB466"/>
      <c r="AC466" s="1"/>
      <c r="AD466" s="1"/>
      <c r="AE466" s="1"/>
      <c r="AF466" s="1"/>
      <c r="AG466" s="1"/>
      <c r="AH466" s="1"/>
      <c r="AI466" s="1"/>
      <c r="AJ466" s="1"/>
      <c r="AK466" s="1"/>
      <c r="AL466" s="1"/>
      <c r="AM466" s="1"/>
      <c r="AN466" s="1"/>
      <c r="AO466" s="1"/>
      <c r="AP466" s="1"/>
      <c r="AQ466" s="1"/>
      <c r="AR466" s="1"/>
      <c r="AS466" s="1"/>
      <c r="AT466" s="1"/>
      <c r="AU466" s="1"/>
      <c r="AV466" s="1"/>
      <c r="AW466" s="1"/>
      <c r="AX466" s="1"/>
      <c r="AY466" s="1"/>
    </row>
    <row r="467" spans="1:51" ht="13.5" customHeight="1">
      <c r="A467" s="1"/>
      <c r="B467" s="1"/>
      <c r="C467" s="1"/>
      <c r="D467" s="1"/>
      <c r="E467" s="1"/>
      <c r="F467"/>
      <c r="G467"/>
      <c r="H467"/>
      <c r="I467"/>
      <c r="J467"/>
      <c r="K467"/>
      <c r="L467"/>
      <c r="M467"/>
      <c r="N467"/>
      <c r="O467"/>
      <c r="P467"/>
      <c r="Q467" s="24"/>
      <c r="R467"/>
      <c r="S467"/>
      <c r="T467"/>
      <c r="U467"/>
      <c r="V467" s="27"/>
      <c r="W467" s="18"/>
      <c r="X467"/>
      <c r="Y467"/>
      <c r="Z467"/>
      <c r="AA467"/>
      <c r="AB467"/>
      <c r="AC467" s="1"/>
      <c r="AD467" s="1"/>
      <c r="AE467" s="1"/>
      <c r="AF467" s="1"/>
      <c r="AG467" s="1"/>
      <c r="AH467" s="1"/>
      <c r="AI467" s="1"/>
      <c r="AJ467" s="1"/>
      <c r="AK467" s="1"/>
      <c r="AL467" s="1"/>
      <c r="AM467" s="1"/>
      <c r="AN467" s="1"/>
      <c r="AO467" s="1"/>
      <c r="AP467" s="1"/>
      <c r="AQ467" s="1"/>
      <c r="AR467" s="1"/>
      <c r="AS467" s="1"/>
      <c r="AT467" s="1"/>
      <c r="AU467" s="1"/>
      <c r="AV467" s="1"/>
      <c r="AW467" s="1"/>
      <c r="AX467" s="1"/>
      <c r="AY467" s="1"/>
    </row>
    <row r="468" spans="1:51" ht="13.5" customHeight="1">
      <c r="A468" s="1"/>
      <c r="B468" s="1"/>
      <c r="C468" s="1"/>
      <c r="D468" s="1"/>
      <c r="E468" s="1"/>
      <c r="F468"/>
      <c r="G468"/>
      <c r="H468"/>
      <c r="I468"/>
      <c r="J468"/>
      <c r="K468"/>
      <c r="L468"/>
      <c r="M468"/>
      <c r="N468"/>
      <c r="O468"/>
      <c r="P468"/>
      <c r="Q468" s="24"/>
      <c r="R468"/>
      <c r="S468"/>
      <c r="T468"/>
      <c r="U468"/>
      <c r="V468" s="27"/>
      <c r="W468" s="18"/>
      <c r="X468"/>
      <c r="Y468"/>
      <c r="Z468"/>
      <c r="AA468"/>
      <c r="AB468"/>
      <c r="AC468" s="1"/>
      <c r="AD468" s="1"/>
      <c r="AE468" s="1"/>
      <c r="AF468" s="1"/>
      <c r="AG468" s="1"/>
      <c r="AH468" s="1"/>
      <c r="AI468" s="1"/>
      <c r="AJ468" s="1"/>
      <c r="AK468" s="1"/>
      <c r="AL468" s="1"/>
      <c r="AM468" s="1"/>
      <c r="AN468" s="1"/>
      <c r="AO468" s="1"/>
      <c r="AP468" s="1"/>
      <c r="AQ468" s="1"/>
      <c r="AR468" s="1"/>
      <c r="AS468" s="1"/>
      <c r="AT468" s="1"/>
      <c r="AU468" s="1"/>
      <c r="AV468" s="1"/>
      <c r="AW468" s="1"/>
      <c r="AX468" s="1"/>
      <c r="AY468" s="1"/>
    </row>
    <row r="469" spans="1:51" ht="13.5" customHeight="1">
      <c r="A469" s="1"/>
      <c r="B469" s="1"/>
      <c r="C469" s="1"/>
      <c r="D469" s="1"/>
      <c r="E469" s="1"/>
      <c r="F469"/>
      <c r="G469"/>
      <c r="H469"/>
      <c r="I469"/>
      <c r="J469"/>
      <c r="K469"/>
      <c r="L469"/>
      <c r="M469"/>
      <c r="N469"/>
      <c r="O469"/>
      <c r="P469"/>
      <c r="Q469" s="24"/>
      <c r="R469"/>
      <c r="S469"/>
      <c r="T469"/>
      <c r="U469"/>
      <c r="V469" s="27"/>
      <c r="W469" s="18"/>
      <c r="X469"/>
      <c r="Y469"/>
      <c r="Z469"/>
      <c r="AA469"/>
      <c r="AB469"/>
      <c r="AC469" s="1"/>
      <c r="AD469" s="1"/>
      <c r="AE469" s="1"/>
      <c r="AF469" s="1"/>
      <c r="AG469" s="1"/>
      <c r="AH469" s="1"/>
      <c r="AI469" s="1"/>
      <c r="AJ469" s="1"/>
      <c r="AK469" s="1"/>
      <c r="AL469" s="1"/>
      <c r="AM469" s="1"/>
      <c r="AN469" s="1"/>
      <c r="AO469" s="1"/>
      <c r="AP469" s="1"/>
      <c r="AQ469" s="1"/>
      <c r="AR469" s="1"/>
      <c r="AS469" s="1"/>
      <c r="AT469" s="1"/>
      <c r="AU469" s="1"/>
      <c r="AV469" s="1"/>
      <c r="AW469" s="1"/>
      <c r="AX469" s="1"/>
      <c r="AY469" s="1"/>
    </row>
    <row r="470" spans="1:51" ht="13.5" customHeight="1">
      <c r="A470" s="1"/>
      <c r="B470" s="1"/>
      <c r="C470" s="1"/>
      <c r="D470" s="1"/>
      <c r="E470" s="1"/>
      <c r="F470"/>
      <c r="G470"/>
      <c r="H470"/>
      <c r="I470"/>
      <c r="J470"/>
      <c r="K470"/>
      <c r="L470"/>
      <c r="M470"/>
      <c r="N470"/>
      <c r="O470"/>
      <c r="P470"/>
      <c r="Q470" s="24"/>
      <c r="R470"/>
      <c r="S470"/>
      <c r="T470"/>
      <c r="U470"/>
      <c r="V470" s="27"/>
      <c r="W470" s="18"/>
      <c r="X470"/>
      <c r="Y470"/>
      <c r="Z470"/>
      <c r="AA470"/>
      <c r="AB470"/>
      <c r="AC470" s="1"/>
      <c r="AD470" s="1"/>
      <c r="AE470" s="1"/>
      <c r="AF470" s="1"/>
      <c r="AG470" s="1"/>
      <c r="AH470" s="1"/>
      <c r="AI470" s="1"/>
      <c r="AJ470" s="1"/>
      <c r="AK470" s="1"/>
      <c r="AL470" s="1"/>
      <c r="AM470" s="1"/>
      <c r="AN470" s="1"/>
      <c r="AO470" s="1"/>
      <c r="AP470" s="1"/>
      <c r="AQ470" s="1"/>
      <c r="AR470" s="1"/>
      <c r="AS470" s="1"/>
      <c r="AT470" s="1"/>
      <c r="AU470" s="1"/>
      <c r="AV470" s="1"/>
      <c r="AW470" s="1"/>
      <c r="AX470" s="1"/>
      <c r="AY470" s="1"/>
    </row>
    <row r="471" spans="1:51" ht="13.5" customHeight="1">
      <c r="A471" s="1"/>
      <c r="B471" s="1"/>
      <c r="C471" s="1"/>
      <c r="D471" s="1"/>
      <c r="E471" s="1"/>
      <c r="F471"/>
      <c r="G471"/>
      <c r="H471"/>
      <c r="I471"/>
      <c r="J471"/>
      <c r="K471"/>
      <c r="L471"/>
      <c r="M471"/>
      <c r="N471"/>
      <c r="O471"/>
      <c r="P471"/>
      <c r="Q471" s="24"/>
      <c r="R471"/>
      <c r="S471"/>
      <c r="T471"/>
      <c r="U471"/>
      <c r="V471" s="27"/>
      <c r="W471" s="18"/>
      <c r="X471"/>
      <c r="Y471"/>
      <c r="Z471"/>
      <c r="AA471"/>
      <c r="AB471"/>
      <c r="AC471" s="1"/>
      <c r="AD471" s="1"/>
      <c r="AE471" s="1"/>
      <c r="AF471" s="1"/>
      <c r="AG471" s="1"/>
      <c r="AH471" s="1"/>
      <c r="AI471" s="1"/>
      <c r="AJ471" s="1"/>
      <c r="AK471" s="1"/>
      <c r="AL471" s="1"/>
      <c r="AM471" s="1"/>
      <c r="AN471" s="1"/>
      <c r="AO471" s="1"/>
      <c r="AP471" s="1"/>
      <c r="AQ471" s="1"/>
      <c r="AR471" s="1"/>
      <c r="AS471" s="1"/>
      <c r="AT471" s="1"/>
      <c r="AU471" s="1"/>
      <c r="AV471" s="1"/>
      <c r="AW471" s="1"/>
      <c r="AX471" s="1"/>
      <c r="AY471" s="1"/>
    </row>
    <row r="472" spans="1:51" ht="13.5" customHeight="1">
      <c r="A472" s="1"/>
      <c r="B472" s="1"/>
      <c r="C472" s="1"/>
      <c r="D472" s="1"/>
      <c r="E472" s="1"/>
      <c r="F472"/>
      <c r="G472"/>
      <c r="H472"/>
      <c r="I472"/>
      <c r="J472"/>
      <c r="K472"/>
      <c r="L472"/>
      <c r="M472"/>
      <c r="N472"/>
      <c r="O472"/>
      <c r="P472"/>
      <c r="Q472" s="24"/>
      <c r="R472"/>
      <c r="S472"/>
      <c r="T472"/>
      <c r="U472"/>
      <c r="V472" s="27"/>
      <c r="W472" s="18"/>
      <c r="X472"/>
      <c r="Y472"/>
      <c r="Z472"/>
      <c r="AA472"/>
      <c r="AB472"/>
      <c r="AC472" s="1"/>
      <c r="AD472" s="1"/>
      <c r="AE472" s="1"/>
      <c r="AF472" s="1"/>
      <c r="AG472" s="1"/>
      <c r="AH472" s="1"/>
      <c r="AI472" s="1"/>
      <c r="AJ472" s="1"/>
      <c r="AK472" s="1"/>
      <c r="AL472" s="1"/>
      <c r="AM472" s="1"/>
      <c r="AN472" s="1"/>
      <c r="AO472" s="1"/>
      <c r="AP472" s="1"/>
      <c r="AQ472" s="1"/>
      <c r="AR472" s="1"/>
      <c r="AS472" s="1"/>
      <c r="AT472" s="1"/>
      <c r="AU472" s="1"/>
      <c r="AV472" s="1"/>
      <c r="AW472" s="1"/>
      <c r="AX472" s="1"/>
      <c r="AY472" s="1"/>
    </row>
    <row r="473" spans="1:51" ht="13.5" customHeight="1">
      <c r="A473" s="1"/>
      <c r="B473" s="1"/>
      <c r="C473" s="1"/>
      <c r="D473" s="1"/>
      <c r="E473" s="1"/>
      <c r="F473"/>
      <c r="G473"/>
      <c r="H473"/>
      <c r="I473"/>
      <c r="J473"/>
      <c r="K473"/>
      <c r="L473"/>
      <c r="M473"/>
      <c r="N473"/>
      <c r="O473"/>
      <c r="P473"/>
      <c r="Q473" s="24"/>
      <c r="R473"/>
      <c r="S473"/>
      <c r="T473"/>
      <c r="U473"/>
      <c r="V473" s="27"/>
      <c r="W473" s="18"/>
      <c r="X473"/>
      <c r="Y473"/>
      <c r="Z473"/>
      <c r="AA473"/>
      <c r="AB473"/>
      <c r="AC473" s="1"/>
      <c r="AD473" s="1"/>
      <c r="AE473" s="1"/>
      <c r="AF473" s="1"/>
      <c r="AG473" s="1"/>
      <c r="AH473" s="1"/>
      <c r="AI473" s="1"/>
      <c r="AJ473" s="1"/>
      <c r="AK473" s="1"/>
      <c r="AL473" s="1"/>
      <c r="AM473" s="1"/>
      <c r="AN473" s="1"/>
      <c r="AO473" s="1"/>
      <c r="AP473" s="1"/>
      <c r="AQ473" s="1"/>
      <c r="AR473" s="1"/>
      <c r="AS473" s="1"/>
      <c r="AT473" s="1"/>
      <c r="AU473" s="1"/>
      <c r="AV473" s="1"/>
      <c r="AW473" s="1"/>
      <c r="AX473" s="1"/>
      <c r="AY473" s="1"/>
    </row>
    <row r="474" spans="1:51" ht="13.5" customHeight="1">
      <c r="A474" s="1"/>
      <c r="B474" s="1"/>
      <c r="C474" s="1"/>
      <c r="D474" s="1"/>
      <c r="E474" s="1"/>
      <c r="F474"/>
      <c r="G474"/>
      <c r="H474"/>
      <c r="I474"/>
      <c r="J474"/>
      <c r="K474"/>
      <c r="L474"/>
      <c r="M474"/>
      <c r="N474"/>
      <c r="O474"/>
      <c r="P474"/>
      <c r="Q474" s="24"/>
      <c r="R474"/>
      <c r="S474"/>
      <c r="T474"/>
      <c r="U474"/>
      <c r="V474" s="27"/>
      <c r="W474" s="18"/>
      <c r="X474"/>
      <c r="Y474"/>
      <c r="Z474"/>
      <c r="AA474"/>
      <c r="AB474"/>
      <c r="AC474" s="1"/>
      <c r="AD474" s="1"/>
      <c r="AE474" s="1"/>
      <c r="AF474" s="1"/>
      <c r="AG474" s="1"/>
      <c r="AH474" s="1"/>
      <c r="AI474" s="1"/>
      <c r="AJ474" s="1"/>
      <c r="AK474" s="1"/>
      <c r="AL474" s="1"/>
      <c r="AM474" s="1"/>
      <c r="AN474" s="1"/>
      <c r="AO474" s="1"/>
      <c r="AP474" s="1"/>
      <c r="AQ474" s="1"/>
      <c r="AR474" s="1"/>
      <c r="AS474" s="1"/>
      <c r="AT474" s="1"/>
      <c r="AU474" s="1"/>
      <c r="AV474" s="1"/>
      <c r="AW474" s="1"/>
      <c r="AX474" s="1"/>
      <c r="AY474" s="1"/>
    </row>
    <row r="475" spans="1:51" ht="13.5" customHeight="1">
      <c r="A475" s="1"/>
      <c r="B475" s="1"/>
      <c r="C475" s="1"/>
      <c r="D475" s="1"/>
      <c r="E475" s="1"/>
      <c r="F475"/>
      <c r="G475"/>
      <c r="H475"/>
      <c r="I475"/>
      <c r="J475"/>
      <c r="K475"/>
      <c r="L475"/>
      <c r="M475"/>
      <c r="N475"/>
      <c r="O475"/>
      <c r="P475"/>
      <c r="Q475" s="24"/>
      <c r="R475"/>
      <c r="S475"/>
      <c r="T475"/>
      <c r="U475"/>
      <c r="V475" s="27"/>
      <c r="W475" s="18"/>
      <c r="X475"/>
      <c r="Y475"/>
      <c r="Z475"/>
      <c r="AA475"/>
      <c r="AB475"/>
      <c r="AC475" s="1"/>
      <c r="AD475" s="1"/>
      <c r="AE475" s="1"/>
      <c r="AF475" s="1"/>
      <c r="AG475" s="1"/>
      <c r="AH475" s="1"/>
      <c r="AI475" s="1"/>
      <c r="AJ475" s="1"/>
      <c r="AK475" s="1"/>
      <c r="AL475" s="1"/>
      <c r="AM475" s="1"/>
      <c r="AN475" s="1"/>
      <c r="AO475" s="1"/>
      <c r="AP475" s="1"/>
      <c r="AQ475" s="1"/>
      <c r="AR475" s="1"/>
      <c r="AS475" s="1"/>
      <c r="AT475" s="1"/>
      <c r="AU475" s="1"/>
      <c r="AV475" s="1"/>
      <c r="AW475" s="1"/>
      <c r="AX475" s="1"/>
      <c r="AY475" s="1"/>
    </row>
    <row r="476" spans="1:51" ht="13.5" customHeight="1">
      <c r="A476" s="1"/>
      <c r="B476" s="1"/>
      <c r="C476" s="1"/>
      <c r="D476" s="1"/>
      <c r="E476" s="1"/>
      <c r="F476"/>
      <c r="G476"/>
      <c r="H476"/>
      <c r="I476"/>
      <c r="J476"/>
      <c r="K476"/>
      <c r="L476"/>
      <c r="M476"/>
      <c r="N476"/>
      <c r="O476"/>
      <c r="P476"/>
      <c r="Q476" s="24"/>
      <c r="R476"/>
      <c r="S476"/>
      <c r="T476"/>
      <c r="U476"/>
      <c r="V476" s="27"/>
      <c r="W476" s="18"/>
      <c r="X476"/>
      <c r="Y476"/>
      <c r="Z476"/>
      <c r="AA476"/>
      <c r="AB476"/>
      <c r="AC476" s="1"/>
      <c r="AD476" s="1"/>
      <c r="AE476" s="1"/>
      <c r="AF476" s="1"/>
      <c r="AG476" s="1"/>
      <c r="AH476" s="1"/>
      <c r="AI476" s="1"/>
      <c r="AJ476" s="1"/>
      <c r="AK476" s="1"/>
      <c r="AL476" s="1"/>
      <c r="AM476" s="1"/>
      <c r="AN476" s="1"/>
      <c r="AO476" s="1"/>
      <c r="AP476" s="1"/>
      <c r="AQ476" s="1"/>
      <c r="AR476" s="1"/>
      <c r="AS476" s="1"/>
      <c r="AT476" s="1"/>
      <c r="AU476" s="1"/>
      <c r="AV476" s="1"/>
      <c r="AW476" s="1"/>
      <c r="AX476" s="1"/>
      <c r="AY476" s="1"/>
    </row>
    <row r="477" spans="1:51" ht="13.5" customHeight="1">
      <c r="A477" s="1"/>
      <c r="B477" s="1"/>
      <c r="C477" s="1"/>
      <c r="D477" s="1"/>
      <c r="E477" s="1"/>
      <c r="F477"/>
      <c r="G477"/>
      <c r="H477"/>
      <c r="I477"/>
      <c r="J477"/>
      <c r="K477"/>
      <c r="L477"/>
      <c r="M477"/>
      <c r="N477"/>
      <c r="O477"/>
      <c r="P477"/>
      <c r="Q477" s="24"/>
      <c r="R477"/>
      <c r="S477"/>
      <c r="T477"/>
      <c r="U477"/>
      <c r="V477" s="27"/>
      <c r="W477" s="18"/>
      <c r="X477"/>
      <c r="Y477"/>
      <c r="Z477"/>
      <c r="AA477"/>
      <c r="AB477"/>
      <c r="AC477" s="1"/>
      <c r="AD477" s="1"/>
      <c r="AE477" s="1"/>
      <c r="AF477" s="1"/>
      <c r="AG477" s="1"/>
      <c r="AH477" s="1"/>
      <c r="AI477" s="1"/>
      <c r="AJ477" s="1"/>
      <c r="AK477" s="1"/>
      <c r="AL477" s="1"/>
      <c r="AM477" s="1"/>
      <c r="AN477" s="1"/>
      <c r="AO477" s="1"/>
      <c r="AP477" s="1"/>
      <c r="AQ477" s="1"/>
      <c r="AR477" s="1"/>
      <c r="AS477" s="1"/>
      <c r="AT477" s="1"/>
      <c r="AU477" s="1"/>
      <c r="AV477" s="1"/>
      <c r="AW477" s="1"/>
      <c r="AX477" s="1"/>
      <c r="AY477" s="1"/>
    </row>
    <row r="478" spans="1:51" ht="13.5" customHeight="1">
      <c r="A478" s="1"/>
      <c r="B478" s="1"/>
      <c r="C478" s="1"/>
      <c r="D478" s="1"/>
      <c r="E478" s="1"/>
      <c r="F478"/>
      <c r="G478"/>
      <c r="H478"/>
      <c r="I478"/>
      <c r="J478"/>
      <c r="K478"/>
      <c r="L478"/>
      <c r="M478"/>
      <c r="N478"/>
      <c r="O478"/>
      <c r="P478"/>
      <c r="Q478" s="24"/>
      <c r="R478"/>
      <c r="S478"/>
      <c r="T478"/>
      <c r="U478"/>
      <c r="V478" s="27"/>
      <c r="W478" s="18"/>
      <c r="X478"/>
      <c r="Y478"/>
      <c r="Z478"/>
      <c r="AA478"/>
      <c r="AB478"/>
      <c r="AC478" s="1"/>
      <c r="AD478" s="1"/>
      <c r="AE478" s="1"/>
      <c r="AF478" s="1"/>
      <c r="AG478" s="1"/>
      <c r="AH478" s="1"/>
      <c r="AI478" s="1"/>
      <c r="AJ478" s="1"/>
      <c r="AK478" s="1"/>
      <c r="AL478" s="1"/>
      <c r="AM478" s="1"/>
      <c r="AN478" s="1"/>
      <c r="AO478" s="1"/>
      <c r="AP478" s="1"/>
      <c r="AQ478" s="1"/>
      <c r="AR478" s="1"/>
      <c r="AS478" s="1"/>
      <c r="AT478" s="1"/>
      <c r="AU478" s="1"/>
      <c r="AV478" s="1"/>
      <c r="AW478" s="1"/>
      <c r="AX478" s="1"/>
      <c r="AY478" s="1"/>
    </row>
    <row r="479" spans="1:51" ht="13.5" customHeight="1">
      <c r="A479" s="1"/>
      <c r="B479" s="1"/>
      <c r="C479" s="1"/>
      <c r="D479" s="1"/>
      <c r="E479" s="1"/>
      <c r="F479"/>
      <c r="G479"/>
      <c r="H479"/>
      <c r="I479"/>
      <c r="J479"/>
      <c r="K479"/>
      <c r="L479"/>
      <c r="M479"/>
      <c r="N479"/>
      <c r="O479"/>
      <c r="P479"/>
      <c r="Q479" s="24"/>
      <c r="R479"/>
      <c r="S479"/>
      <c r="T479"/>
      <c r="U479"/>
      <c r="V479" s="27"/>
      <c r="W479" s="18"/>
      <c r="X479"/>
      <c r="Y479"/>
      <c r="Z479"/>
      <c r="AA479"/>
      <c r="AB479"/>
      <c r="AC479" s="1"/>
      <c r="AD479" s="1"/>
      <c r="AE479" s="1"/>
      <c r="AF479" s="1"/>
      <c r="AG479" s="1"/>
      <c r="AH479" s="1"/>
      <c r="AI479" s="1"/>
      <c r="AJ479" s="1"/>
      <c r="AK479" s="1"/>
      <c r="AL479" s="1"/>
      <c r="AM479" s="1"/>
      <c r="AN479" s="1"/>
      <c r="AO479" s="1"/>
      <c r="AP479" s="1"/>
      <c r="AQ479" s="1"/>
      <c r="AR479" s="1"/>
      <c r="AS479" s="1"/>
      <c r="AT479" s="1"/>
      <c r="AU479" s="1"/>
      <c r="AV479" s="1"/>
      <c r="AW479" s="1"/>
      <c r="AX479" s="1"/>
      <c r="AY479" s="1"/>
    </row>
    <row r="480" spans="1:51" ht="13.5" customHeight="1">
      <c r="A480" s="1"/>
      <c r="B480" s="1"/>
      <c r="C480" s="1"/>
      <c r="D480" s="1"/>
      <c r="E480" s="1"/>
      <c r="F480"/>
      <c r="G480"/>
      <c r="H480"/>
      <c r="I480"/>
      <c r="J480"/>
      <c r="K480"/>
      <c r="L480"/>
      <c r="M480"/>
      <c r="N480"/>
      <c r="O480"/>
      <c r="P480"/>
      <c r="Q480" s="24"/>
      <c r="R480"/>
      <c r="S480"/>
      <c r="T480"/>
      <c r="U480"/>
      <c r="V480" s="27"/>
      <c r="W480" s="18"/>
      <c r="X480"/>
      <c r="Y480"/>
      <c r="Z480"/>
      <c r="AA480"/>
      <c r="AB480"/>
      <c r="AC480" s="1"/>
      <c r="AD480" s="1"/>
      <c r="AE480" s="1"/>
      <c r="AF480" s="1"/>
      <c r="AG480" s="1"/>
      <c r="AH480" s="1"/>
      <c r="AI480" s="1"/>
      <c r="AJ480" s="1"/>
      <c r="AK480" s="1"/>
      <c r="AL480" s="1"/>
      <c r="AM480" s="1"/>
      <c r="AN480" s="1"/>
      <c r="AO480" s="1"/>
      <c r="AP480" s="1"/>
      <c r="AQ480" s="1"/>
      <c r="AR480" s="1"/>
      <c r="AS480" s="1"/>
      <c r="AT480" s="1"/>
      <c r="AU480" s="1"/>
      <c r="AV480" s="1"/>
      <c r="AW480" s="1"/>
      <c r="AX480" s="1"/>
      <c r="AY480" s="1"/>
    </row>
    <row r="481" spans="1:51" ht="13.5" customHeight="1">
      <c r="A481" s="1"/>
      <c r="B481" s="1"/>
      <c r="C481" s="1"/>
      <c r="D481" s="1"/>
      <c r="E481" s="1"/>
      <c r="F481"/>
      <c r="G481"/>
      <c r="H481"/>
      <c r="I481"/>
      <c r="J481"/>
      <c r="K481"/>
      <c r="L481"/>
      <c r="M481"/>
      <c r="N481"/>
      <c r="O481"/>
      <c r="P481"/>
      <c r="Q481" s="24"/>
      <c r="R481"/>
      <c r="S481"/>
      <c r="T481"/>
      <c r="U481"/>
      <c r="V481" s="27"/>
      <c r="W481" s="18"/>
      <c r="X481"/>
      <c r="Y481"/>
      <c r="Z481"/>
      <c r="AA481"/>
      <c r="AB481"/>
      <c r="AC481" s="1"/>
      <c r="AD481" s="1"/>
      <c r="AE481" s="1"/>
      <c r="AF481" s="1"/>
      <c r="AG481" s="1"/>
      <c r="AH481" s="1"/>
      <c r="AI481" s="1"/>
      <c r="AJ481" s="1"/>
      <c r="AK481" s="1"/>
      <c r="AL481" s="1"/>
      <c r="AM481" s="1"/>
      <c r="AN481" s="1"/>
      <c r="AO481" s="1"/>
      <c r="AP481" s="1"/>
      <c r="AQ481" s="1"/>
      <c r="AR481" s="1"/>
      <c r="AS481" s="1"/>
      <c r="AT481" s="1"/>
      <c r="AU481" s="1"/>
      <c r="AV481" s="1"/>
      <c r="AW481" s="1"/>
      <c r="AX481" s="1"/>
      <c r="AY481" s="1"/>
    </row>
    <row r="482" spans="1:51" ht="13.5" customHeight="1">
      <c r="A482" s="1"/>
      <c r="B482" s="1"/>
      <c r="C482" s="1"/>
      <c r="D482" s="1"/>
      <c r="E482" s="1"/>
      <c r="F482"/>
      <c r="G482"/>
      <c r="H482"/>
      <c r="I482"/>
      <c r="J482"/>
      <c r="K482"/>
      <c r="L482"/>
      <c r="M482"/>
      <c r="N482"/>
      <c r="O482"/>
      <c r="P482"/>
      <c r="Q482" s="24"/>
      <c r="R482"/>
      <c r="S482"/>
      <c r="T482"/>
      <c r="U482"/>
      <c r="V482" s="27"/>
      <c r="W482" s="18"/>
      <c r="X482"/>
      <c r="Y482"/>
      <c r="Z482"/>
      <c r="AA482"/>
      <c r="AB482"/>
      <c r="AC482" s="1"/>
      <c r="AD482" s="1"/>
      <c r="AE482" s="1"/>
      <c r="AF482" s="1"/>
      <c r="AG482" s="1"/>
      <c r="AH482" s="1"/>
      <c r="AI482" s="1"/>
      <c r="AJ482" s="1"/>
      <c r="AK482" s="1"/>
      <c r="AL482" s="1"/>
      <c r="AM482" s="1"/>
      <c r="AN482" s="1"/>
      <c r="AO482" s="1"/>
      <c r="AP482" s="1"/>
      <c r="AQ482" s="1"/>
      <c r="AR482" s="1"/>
      <c r="AS482" s="1"/>
      <c r="AT482" s="1"/>
      <c r="AU482" s="1"/>
      <c r="AV482" s="1"/>
      <c r="AW482" s="1"/>
      <c r="AX482" s="1"/>
      <c r="AY482" s="1"/>
    </row>
    <row r="483" spans="1:51" ht="13.5" customHeight="1">
      <c r="A483" s="1"/>
      <c r="B483" s="1"/>
      <c r="C483" s="1"/>
      <c r="D483" s="1"/>
      <c r="E483" s="1"/>
      <c r="F483"/>
      <c r="G483"/>
      <c r="H483"/>
      <c r="I483"/>
      <c r="J483"/>
      <c r="K483"/>
      <c r="L483"/>
      <c r="M483"/>
      <c r="N483"/>
      <c r="O483"/>
      <c r="P483"/>
      <c r="Q483" s="24"/>
      <c r="R483"/>
      <c r="S483"/>
      <c r="T483"/>
      <c r="U483"/>
      <c r="V483" s="27"/>
      <c r="W483" s="18"/>
      <c r="X483"/>
      <c r="Y483"/>
      <c r="Z483"/>
      <c r="AA483"/>
      <c r="AB483"/>
      <c r="AC483" s="1"/>
      <c r="AD483" s="1"/>
      <c r="AE483" s="1"/>
      <c r="AF483" s="1"/>
      <c r="AG483" s="1"/>
      <c r="AH483" s="1"/>
      <c r="AI483" s="1"/>
      <c r="AJ483" s="1"/>
      <c r="AK483" s="1"/>
      <c r="AL483" s="1"/>
      <c r="AM483" s="1"/>
      <c r="AN483" s="1"/>
      <c r="AO483" s="1"/>
      <c r="AP483" s="1"/>
      <c r="AQ483" s="1"/>
      <c r="AR483" s="1"/>
      <c r="AS483" s="1"/>
      <c r="AT483" s="1"/>
      <c r="AU483" s="1"/>
      <c r="AV483" s="1"/>
      <c r="AW483" s="1"/>
      <c r="AX483" s="1"/>
      <c r="AY483" s="1"/>
    </row>
    <row r="484" spans="1:51" ht="13.5" customHeight="1">
      <c r="A484" s="1"/>
      <c r="B484" s="1"/>
      <c r="C484" s="1"/>
      <c r="D484" s="1"/>
      <c r="E484" s="1"/>
      <c r="F484"/>
      <c r="G484"/>
      <c r="H484"/>
      <c r="I484"/>
      <c r="J484"/>
      <c r="K484"/>
      <c r="L484"/>
      <c r="M484"/>
      <c r="N484"/>
      <c r="O484"/>
      <c r="P484"/>
      <c r="Q484" s="24"/>
      <c r="R484"/>
      <c r="S484"/>
      <c r="T484"/>
      <c r="U484"/>
      <c r="V484" s="27"/>
      <c r="W484" s="18"/>
      <c r="X484"/>
      <c r="Y484"/>
      <c r="Z484"/>
      <c r="AA484"/>
      <c r="AB484"/>
      <c r="AC484" s="1"/>
      <c r="AD484" s="1"/>
      <c r="AE484" s="1"/>
      <c r="AF484" s="1"/>
      <c r="AG484" s="1"/>
      <c r="AH484" s="1"/>
      <c r="AI484" s="1"/>
      <c r="AJ484" s="1"/>
      <c r="AK484" s="1"/>
      <c r="AL484" s="1"/>
      <c r="AM484" s="1"/>
      <c r="AN484" s="1"/>
      <c r="AO484" s="1"/>
      <c r="AP484" s="1"/>
      <c r="AQ484" s="1"/>
      <c r="AR484" s="1"/>
      <c r="AS484" s="1"/>
      <c r="AT484" s="1"/>
      <c r="AU484" s="1"/>
      <c r="AV484" s="1"/>
      <c r="AW484" s="1"/>
      <c r="AX484" s="1"/>
      <c r="AY484" s="1"/>
    </row>
    <row r="485" spans="1:51" ht="13.5" customHeight="1">
      <c r="A485" s="1"/>
      <c r="B485" s="1"/>
      <c r="C485" s="1"/>
      <c r="D485" s="1"/>
      <c r="E485" s="1"/>
      <c r="F485"/>
      <c r="G485"/>
      <c r="H485"/>
      <c r="I485"/>
      <c r="J485"/>
      <c r="K485"/>
      <c r="L485"/>
      <c r="M485"/>
      <c r="N485"/>
      <c r="O485"/>
      <c r="P485"/>
      <c r="Q485" s="24"/>
      <c r="R485"/>
      <c r="S485"/>
      <c r="T485"/>
      <c r="U485"/>
      <c r="V485" s="27"/>
      <c r="W485" s="18"/>
      <c r="X485"/>
      <c r="Y485"/>
      <c r="Z485"/>
      <c r="AA485"/>
      <c r="AB485"/>
      <c r="AC485" s="1"/>
      <c r="AD485" s="1"/>
      <c r="AE485" s="1"/>
      <c r="AF485" s="1"/>
      <c r="AG485" s="1"/>
      <c r="AH485" s="1"/>
      <c r="AI485" s="1"/>
      <c r="AJ485" s="1"/>
      <c r="AK485" s="1"/>
      <c r="AL485" s="1"/>
      <c r="AM485" s="1"/>
      <c r="AN485" s="1"/>
      <c r="AO485" s="1"/>
      <c r="AP485" s="1"/>
      <c r="AQ485" s="1"/>
      <c r="AR485" s="1"/>
      <c r="AS485" s="1"/>
      <c r="AT485" s="1"/>
      <c r="AU485" s="1"/>
      <c r="AV485" s="1"/>
      <c r="AW485" s="1"/>
      <c r="AX485" s="1"/>
      <c r="AY485" s="1"/>
    </row>
    <row r="486" spans="1:51" ht="13.5" customHeight="1">
      <c r="A486" s="1"/>
      <c r="B486" s="1"/>
      <c r="C486" s="1"/>
      <c r="D486" s="1"/>
      <c r="E486" s="1"/>
      <c r="F486"/>
      <c r="G486"/>
      <c r="H486"/>
      <c r="I486"/>
      <c r="J486"/>
      <c r="K486"/>
      <c r="L486"/>
      <c r="M486"/>
      <c r="N486"/>
      <c r="O486"/>
      <c r="P486"/>
      <c r="Q486" s="24"/>
      <c r="R486"/>
      <c r="S486"/>
      <c r="T486"/>
      <c r="U486"/>
      <c r="V486" s="27"/>
      <c r="W486" s="18"/>
      <c r="X486"/>
      <c r="Y486"/>
      <c r="Z486"/>
      <c r="AA486"/>
      <c r="AB486"/>
      <c r="AC486" s="1"/>
      <c r="AD486" s="1"/>
      <c r="AE486" s="1"/>
      <c r="AF486" s="1"/>
      <c r="AG486" s="1"/>
      <c r="AH486" s="1"/>
      <c r="AI486" s="1"/>
      <c r="AJ486" s="1"/>
      <c r="AK486" s="1"/>
      <c r="AL486" s="1"/>
      <c r="AM486" s="1"/>
      <c r="AN486" s="1"/>
      <c r="AO486" s="1"/>
      <c r="AP486" s="1"/>
      <c r="AQ486" s="1"/>
      <c r="AR486" s="1"/>
      <c r="AS486" s="1"/>
      <c r="AT486" s="1"/>
      <c r="AU486" s="1"/>
      <c r="AV486" s="1"/>
      <c r="AW486" s="1"/>
      <c r="AX486" s="1"/>
      <c r="AY486" s="1"/>
    </row>
    <row r="487" spans="1:51" ht="13.5" customHeight="1">
      <c r="A487" s="1"/>
      <c r="B487" s="1"/>
      <c r="C487" s="1"/>
      <c r="D487" s="1"/>
      <c r="E487" s="1"/>
      <c r="F487"/>
      <c r="G487"/>
      <c r="H487"/>
      <c r="I487"/>
      <c r="J487"/>
      <c r="K487"/>
      <c r="L487"/>
      <c r="M487"/>
      <c r="N487"/>
      <c r="O487"/>
      <c r="P487"/>
      <c r="Q487" s="24"/>
      <c r="R487"/>
      <c r="S487"/>
      <c r="T487"/>
      <c r="U487"/>
      <c r="V487" s="27"/>
      <c r="W487" s="18"/>
      <c r="X487"/>
      <c r="Y487"/>
      <c r="Z487"/>
      <c r="AA487"/>
      <c r="AB487"/>
      <c r="AC487" s="1"/>
      <c r="AD487" s="1"/>
      <c r="AE487" s="1"/>
      <c r="AF487" s="1"/>
      <c r="AG487" s="1"/>
      <c r="AH487" s="1"/>
      <c r="AI487" s="1"/>
      <c r="AJ487" s="1"/>
      <c r="AK487" s="1"/>
      <c r="AL487" s="1"/>
      <c r="AM487" s="1"/>
      <c r="AN487" s="1"/>
      <c r="AO487" s="1"/>
      <c r="AP487" s="1"/>
      <c r="AQ487" s="1"/>
      <c r="AR487" s="1"/>
      <c r="AS487" s="1"/>
      <c r="AT487" s="1"/>
      <c r="AU487" s="1"/>
      <c r="AV487" s="1"/>
      <c r="AW487" s="1"/>
      <c r="AX487" s="1"/>
      <c r="AY487" s="1"/>
    </row>
    <row r="488" spans="1:51" ht="13.5" customHeight="1">
      <c r="A488" s="1"/>
      <c r="B488" s="1"/>
      <c r="C488" s="1"/>
      <c r="D488" s="1"/>
      <c r="E488" s="1"/>
      <c r="F488"/>
      <c r="G488"/>
      <c r="H488"/>
      <c r="I488"/>
      <c r="J488"/>
      <c r="K488"/>
      <c r="L488"/>
      <c r="M488"/>
      <c r="N488"/>
      <c r="O488"/>
      <c r="P488"/>
      <c r="Q488" s="24"/>
      <c r="R488"/>
      <c r="S488"/>
      <c r="T488"/>
      <c r="U488"/>
      <c r="V488" s="27"/>
      <c r="W488" s="18"/>
      <c r="X488"/>
      <c r="Y488"/>
      <c r="Z488"/>
      <c r="AA488"/>
      <c r="AB488"/>
      <c r="AC488" s="1"/>
      <c r="AD488" s="1"/>
      <c r="AE488" s="1"/>
      <c r="AF488" s="1"/>
      <c r="AG488" s="1"/>
      <c r="AH488" s="1"/>
      <c r="AI488" s="1"/>
      <c r="AJ488" s="1"/>
      <c r="AK488" s="1"/>
      <c r="AL488" s="1"/>
      <c r="AM488" s="1"/>
      <c r="AN488" s="1"/>
      <c r="AO488" s="1"/>
      <c r="AP488" s="1"/>
      <c r="AQ488" s="1"/>
      <c r="AR488" s="1"/>
      <c r="AS488" s="1"/>
      <c r="AT488" s="1"/>
      <c r="AU488" s="1"/>
      <c r="AV488" s="1"/>
      <c r="AW488" s="1"/>
      <c r="AX488" s="1"/>
      <c r="AY488" s="1"/>
    </row>
    <row r="489" spans="1:51" ht="13.5" customHeight="1">
      <c r="A489" s="1"/>
      <c r="B489" s="1"/>
      <c r="C489" s="1"/>
      <c r="D489" s="1"/>
      <c r="E489" s="1"/>
      <c r="F489"/>
      <c r="G489"/>
      <c r="H489"/>
      <c r="I489"/>
      <c r="J489"/>
      <c r="K489"/>
      <c r="L489"/>
      <c r="M489"/>
      <c r="N489"/>
      <c r="O489"/>
      <c r="P489"/>
      <c r="Q489" s="24"/>
      <c r="R489"/>
      <c r="S489"/>
      <c r="T489"/>
      <c r="U489"/>
      <c r="V489" s="27"/>
      <c r="W489" s="18"/>
      <c r="X489"/>
      <c r="Y489"/>
      <c r="Z489"/>
      <c r="AA489"/>
      <c r="AB489"/>
      <c r="AC489" s="1"/>
      <c r="AD489" s="1"/>
      <c r="AE489" s="1"/>
      <c r="AF489" s="1"/>
      <c r="AG489" s="1"/>
      <c r="AH489" s="1"/>
      <c r="AI489" s="1"/>
      <c r="AJ489" s="1"/>
      <c r="AK489" s="1"/>
      <c r="AL489" s="1"/>
      <c r="AM489" s="1"/>
      <c r="AN489" s="1"/>
      <c r="AO489" s="1"/>
      <c r="AP489" s="1"/>
      <c r="AQ489" s="1"/>
      <c r="AR489" s="1"/>
      <c r="AS489" s="1"/>
      <c r="AT489" s="1"/>
      <c r="AU489" s="1"/>
      <c r="AV489" s="1"/>
      <c r="AW489" s="1"/>
      <c r="AX489" s="1"/>
      <c r="AY489" s="1"/>
    </row>
    <row r="490" spans="1:51" ht="13.5" customHeight="1">
      <c r="A490" s="1"/>
      <c r="B490" s="1"/>
      <c r="C490" s="1"/>
      <c r="D490" s="1"/>
      <c r="E490" s="1"/>
      <c r="F490"/>
      <c r="G490"/>
      <c r="H490"/>
      <c r="I490"/>
      <c r="J490"/>
      <c r="K490"/>
      <c r="L490"/>
      <c r="M490"/>
      <c r="N490"/>
      <c r="O490"/>
      <c r="P490"/>
      <c r="Q490" s="24"/>
      <c r="R490"/>
      <c r="S490"/>
      <c r="T490"/>
      <c r="U490"/>
      <c r="V490" s="27"/>
      <c r="W490" s="18"/>
      <c r="X490"/>
      <c r="Y490"/>
      <c r="Z490"/>
      <c r="AA490"/>
      <c r="AB490"/>
      <c r="AC490" s="1"/>
      <c r="AD490" s="1"/>
      <c r="AE490" s="1"/>
      <c r="AF490" s="1"/>
      <c r="AG490" s="1"/>
      <c r="AH490" s="1"/>
      <c r="AI490" s="1"/>
      <c r="AJ490" s="1"/>
      <c r="AK490" s="1"/>
      <c r="AL490" s="1"/>
      <c r="AM490" s="1"/>
      <c r="AN490" s="1"/>
      <c r="AO490" s="1"/>
      <c r="AP490" s="1"/>
      <c r="AQ490" s="1"/>
      <c r="AR490" s="1"/>
      <c r="AS490" s="1"/>
      <c r="AT490" s="1"/>
      <c r="AU490" s="1"/>
      <c r="AV490" s="1"/>
      <c r="AW490" s="1"/>
      <c r="AX490" s="1"/>
      <c r="AY490" s="1"/>
    </row>
    <row r="491" spans="1:51" ht="13.5" customHeight="1">
      <c r="A491" s="1"/>
      <c r="B491" s="1"/>
      <c r="C491" s="1"/>
      <c r="D491" s="1"/>
      <c r="E491" s="1"/>
      <c r="F491"/>
      <c r="G491"/>
      <c r="H491"/>
      <c r="I491"/>
      <c r="J491"/>
      <c r="K491"/>
      <c r="L491"/>
      <c r="M491"/>
      <c r="N491"/>
      <c r="O491"/>
      <c r="P491"/>
      <c r="Q491" s="24"/>
      <c r="R491"/>
      <c r="S491"/>
      <c r="T491"/>
      <c r="U491"/>
      <c r="V491" s="27"/>
      <c r="W491" s="18"/>
      <c r="X491"/>
      <c r="Y491"/>
      <c r="Z491"/>
      <c r="AA491"/>
      <c r="AB491"/>
      <c r="AC491" s="1"/>
      <c r="AD491" s="1"/>
      <c r="AE491" s="1"/>
      <c r="AF491" s="1"/>
      <c r="AG491" s="1"/>
      <c r="AH491" s="1"/>
      <c r="AI491" s="1"/>
      <c r="AJ491" s="1"/>
      <c r="AK491" s="1"/>
      <c r="AL491" s="1"/>
      <c r="AM491" s="1"/>
      <c r="AN491" s="1"/>
      <c r="AO491" s="1"/>
      <c r="AP491" s="1"/>
      <c r="AQ491" s="1"/>
      <c r="AR491" s="1"/>
      <c r="AS491" s="1"/>
      <c r="AT491" s="1"/>
      <c r="AU491" s="1"/>
      <c r="AV491" s="1"/>
      <c r="AW491" s="1"/>
      <c r="AX491" s="1"/>
      <c r="AY491" s="1"/>
    </row>
    <row r="492" spans="1:51" ht="13.5" customHeight="1">
      <c r="A492" s="1"/>
      <c r="B492" s="1"/>
      <c r="C492" s="1"/>
      <c r="D492" s="1"/>
      <c r="E492" s="1"/>
      <c r="F492"/>
      <c r="G492"/>
      <c r="H492"/>
      <c r="I492"/>
      <c r="J492"/>
      <c r="K492"/>
      <c r="L492"/>
      <c r="M492"/>
      <c r="N492"/>
      <c r="O492"/>
      <c r="P492"/>
      <c r="Q492" s="24"/>
      <c r="R492"/>
      <c r="S492"/>
      <c r="T492"/>
      <c r="U492"/>
      <c r="V492" s="27"/>
      <c r="W492" s="18"/>
      <c r="X492"/>
      <c r="Y492"/>
      <c r="Z492"/>
      <c r="AA492"/>
      <c r="AB492"/>
      <c r="AC492" s="1"/>
      <c r="AD492" s="1"/>
      <c r="AE492" s="1"/>
      <c r="AF492" s="1"/>
      <c r="AG492" s="1"/>
      <c r="AH492" s="1"/>
      <c r="AI492" s="1"/>
      <c r="AJ492" s="1"/>
      <c r="AK492" s="1"/>
      <c r="AL492" s="1"/>
      <c r="AM492" s="1"/>
      <c r="AN492" s="1"/>
      <c r="AO492" s="1"/>
      <c r="AP492" s="1"/>
      <c r="AQ492" s="1"/>
      <c r="AR492" s="1"/>
      <c r="AS492" s="1"/>
      <c r="AT492" s="1"/>
      <c r="AU492" s="1"/>
      <c r="AV492" s="1"/>
      <c r="AW492" s="1"/>
      <c r="AX492" s="1"/>
      <c r="AY492" s="1"/>
    </row>
    <row r="493" spans="6:28" ht="12.75">
      <c r="F493"/>
      <c r="G493"/>
      <c r="H493"/>
      <c r="I493"/>
      <c r="J493"/>
      <c r="K493"/>
      <c r="L493"/>
      <c r="M493"/>
      <c r="N493"/>
      <c r="O493"/>
      <c r="P493"/>
      <c r="Q493" s="24"/>
      <c r="R493"/>
      <c r="S493"/>
      <c r="T493"/>
      <c r="U493"/>
      <c r="V493" s="27"/>
      <c r="W493" s="18"/>
      <c r="X493"/>
      <c r="Y493"/>
      <c r="Z493"/>
      <c r="AA493"/>
      <c r="AB493"/>
    </row>
    <row r="494" spans="6:28" ht="12.75">
      <c r="F494"/>
      <c r="G494"/>
      <c r="H494"/>
      <c r="I494"/>
      <c r="J494"/>
      <c r="K494"/>
      <c r="L494"/>
      <c r="M494"/>
      <c r="N494"/>
      <c r="O494"/>
      <c r="P494"/>
      <c r="Q494" s="24"/>
      <c r="R494"/>
      <c r="S494"/>
      <c r="T494"/>
      <c r="U494"/>
      <c r="V494" s="27"/>
      <c r="W494" s="18"/>
      <c r="X494"/>
      <c r="Y494"/>
      <c r="Z494"/>
      <c r="AA494"/>
      <c r="AB494"/>
    </row>
    <row r="495" spans="6:28" ht="12.75">
      <c r="F495"/>
      <c r="G495"/>
      <c r="H495"/>
      <c r="I495"/>
      <c r="J495"/>
      <c r="K495"/>
      <c r="L495"/>
      <c r="M495"/>
      <c r="N495"/>
      <c r="O495"/>
      <c r="P495"/>
      <c r="Q495" s="24"/>
      <c r="R495"/>
      <c r="S495"/>
      <c r="T495"/>
      <c r="U495"/>
      <c r="V495" s="27"/>
      <c r="W495" s="18"/>
      <c r="X495"/>
      <c r="Y495"/>
      <c r="Z495"/>
      <c r="AA495"/>
      <c r="AB495"/>
    </row>
    <row r="496" spans="6:28" ht="12.75">
      <c r="F496"/>
      <c r="G496"/>
      <c r="H496"/>
      <c r="I496"/>
      <c r="J496"/>
      <c r="K496"/>
      <c r="L496"/>
      <c r="M496"/>
      <c r="N496"/>
      <c r="O496"/>
      <c r="P496"/>
      <c r="Q496" s="24"/>
      <c r="R496"/>
      <c r="S496"/>
      <c r="T496"/>
      <c r="U496"/>
      <c r="V496" s="27"/>
      <c r="W496" s="18"/>
      <c r="X496"/>
      <c r="Y496"/>
      <c r="Z496"/>
      <c r="AA496"/>
      <c r="AB496"/>
    </row>
    <row r="497" spans="6:28" ht="12.75">
      <c r="F497"/>
      <c r="G497"/>
      <c r="H497"/>
      <c r="I497"/>
      <c r="J497"/>
      <c r="K497"/>
      <c r="L497"/>
      <c r="M497"/>
      <c r="N497"/>
      <c r="O497"/>
      <c r="P497"/>
      <c r="Q497" s="24"/>
      <c r="R497"/>
      <c r="S497"/>
      <c r="T497"/>
      <c r="U497"/>
      <c r="V497" s="27"/>
      <c r="W497" s="18"/>
      <c r="X497"/>
      <c r="Y497"/>
      <c r="Z497"/>
      <c r="AA497"/>
      <c r="AB497"/>
    </row>
    <row r="498" spans="6:28" ht="12.75">
      <c r="F498"/>
      <c r="G498"/>
      <c r="H498"/>
      <c r="I498"/>
      <c r="J498"/>
      <c r="K498"/>
      <c r="L498"/>
      <c r="M498"/>
      <c r="N498"/>
      <c r="O498"/>
      <c r="P498"/>
      <c r="Q498" s="24"/>
      <c r="R498"/>
      <c r="S498"/>
      <c r="T498"/>
      <c r="U498"/>
      <c r="V498" s="27"/>
      <c r="W498" s="18"/>
      <c r="X498"/>
      <c r="Y498"/>
      <c r="Z498"/>
      <c r="AA498"/>
      <c r="AB498"/>
    </row>
    <row r="499" spans="6:28" ht="12.75">
      <c r="F499"/>
      <c r="G499"/>
      <c r="H499"/>
      <c r="I499"/>
      <c r="J499"/>
      <c r="K499"/>
      <c r="L499"/>
      <c r="M499"/>
      <c r="N499"/>
      <c r="O499"/>
      <c r="P499"/>
      <c r="Q499" s="24"/>
      <c r="R499"/>
      <c r="S499"/>
      <c r="T499"/>
      <c r="U499"/>
      <c r="V499" s="27"/>
      <c r="W499" s="18"/>
      <c r="X499"/>
      <c r="Y499"/>
      <c r="Z499"/>
      <c r="AA499"/>
      <c r="AB499"/>
    </row>
    <row r="500" spans="6:28" ht="12.75">
      <c r="F500"/>
      <c r="G500"/>
      <c r="H500"/>
      <c r="I500"/>
      <c r="J500"/>
      <c r="K500"/>
      <c r="L500"/>
      <c r="M500"/>
      <c r="N500"/>
      <c r="O500"/>
      <c r="P500"/>
      <c r="Q500" s="24"/>
      <c r="R500"/>
      <c r="S500"/>
      <c r="T500"/>
      <c r="U500"/>
      <c r="V500" s="27"/>
      <c r="W500" s="18"/>
      <c r="X500"/>
      <c r="Y500"/>
      <c r="Z500"/>
      <c r="AA500"/>
      <c r="AB500"/>
    </row>
    <row r="501" spans="6:28" ht="12.75">
      <c r="F501"/>
      <c r="G501"/>
      <c r="H501"/>
      <c r="I501"/>
      <c r="J501"/>
      <c r="K501"/>
      <c r="L501"/>
      <c r="M501"/>
      <c r="N501"/>
      <c r="O501"/>
      <c r="P501"/>
      <c r="Q501" s="24"/>
      <c r="R501"/>
      <c r="S501"/>
      <c r="T501"/>
      <c r="U501"/>
      <c r="V501" s="27"/>
      <c r="W501" s="18"/>
      <c r="X501"/>
      <c r="Y501"/>
      <c r="Z501"/>
      <c r="AA501"/>
      <c r="AB501"/>
    </row>
    <row r="502" spans="6:28" ht="12.75">
      <c r="F502"/>
      <c r="G502"/>
      <c r="H502"/>
      <c r="I502"/>
      <c r="J502"/>
      <c r="K502"/>
      <c r="L502"/>
      <c r="M502"/>
      <c r="N502"/>
      <c r="O502"/>
      <c r="P502"/>
      <c r="Q502" s="24"/>
      <c r="R502"/>
      <c r="S502"/>
      <c r="T502"/>
      <c r="U502"/>
      <c r="V502" s="27"/>
      <c r="W502" s="18"/>
      <c r="X502"/>
      <c r="Y502"/>
      <c r="Z502"/>
      <c r="AA502"/>
      <c r="AB502"/>
    </row>
    <row r="503" spans="6:28" ht="12.75">
      <c r="F503"/>
      <c r="G503"/>
      <c r="H503"/>
      <c r="I503"/>
      <c r="J503"/>
      <c r="K503"/>
      <c r="L503"/>
      <c r="M503"/>
      <c r="N503"/>
      <c r="O503"/>
      <c r="P503"/>
      <c r="Q503" s="24"/>
      <c r="R503"/>
      <c r="S503"/>
      <c r="T503"/>
      <c r="U503"/>
      <c r="V503" s="27"/>
      <c r="W503" s="18"/>
      <c r="X503"/>
      <c r="Y503"/>
      <c r="Z503"/>
      <c r="AA503"/>
      <c r="AB503"/>
    </row>
    <row r="504" spans="6:28" ht="12.75">
      <c r="F504"/>
      <c r="G504"/>
      <c r="H504"/>
      <c r="I504"/>
      <c r="J504"/>
      <c r="K504"/>
      <c r="L504"/>
      <c r="M504"/>
      <c r="N504"/>
      <c r="O504"/>
      <c r="P504"/>
      <c r="Q504" s="24"/>
      <c r="R504"/>
      <c r="S504"/>
      <c r="T504"/>
      <c r="U504"/>
      <c r="V504" s="27"/>
      <c r="W504" s="18"/>
      <c r="X504"/>
      <c r="Y504"/>
      <c r="Z504"/>
      <c r="AA504"/>
      <c r="AB504"/>
    </row>
    <row r="505" spans="6:28" ht="12.75">
      <c r="F505"/>
      <c r="G505"/>
      <c r="H505"/>
      <c r="I505"/>
      <c r="J505"/>
      <c r="K505"/>
      <c r="L505"/>
      <c r="M505"/>
      <c r="N505"/>
      <c r="O505"/>
      <c r="P505"/>
      <c r="Q505" s="24"/>
      <c r="R505"/>
      <c r="S505"/>
      <c r="T505"/>
      <c r="U505"/>
      <c r="V505" s="27"/>
      <c r="W505" s="18"/>
      <c r="X505"/>
      <c r="Y505"/>
      <c r="Z505"/>
      <c r="AA505"/>
      <c r="AB505"/>
    </row>
    <row r="506" spans="6:28" ht="12.75">
      <c r="F506"/>
      <c r="G506"/>
      <c r="H506"/>
      <c r="I506"/>
      <c r="J506"/>
      <c r="K506"/>
      <c r="L506"/>
      <c r="M506"/>
      <c r="N506"/>
      <c r="O506"/>
      <c r="P506"/>
      <c r="Q506" s="24"/>
      <c r="R506"/>
      <c r="S506"/>
      <c r="T506"/>
      <c r="U506"/>
      <c r="V506" s="27"/>
      <c r="W506" s="18"/>
      <c r="X506"/>
      <c r="Y506"/>
      <c r="Z506"/>
      <c r="AA506"/>
      <c r="AB506"/>
    </row>
    <row r="507" spans="6:28" ht="12.75">
      <c r="F507"/>
      <c r="G507"/>
      <c r="H507"/>
      <c r="I507"/>
      <c r="J507"/>
      <c r="K507"/>
      <c r="L507"/>
      <c r="M507"/>
      <c r="N507"/>
      <c r="O507"/>
      <c r="P507"/>
      <c r="Q507" s="24"/>
      <c r="R507"/>
      <c r="S507"/>
      <c r="T507"/>
      <c r="U507"/>
      <c r="V507" s="27"/>
      <c r="W507" s="18"/>
      <c r="X507"/>
      <c r="Y507"/>
      <c r="Z507"/>
      <c r="AA507"/>
      <c r="AB507"/>
    </row>
    <row r="508" spans="6:28" ht="12.75">
      <c r="F508"/>
      <c r="G508"/>
      <c r="H508"/>
      <c r="I508"/>
      <c r="J508"/>
      <c r="K508"/>
      <c r="L508"/>
      <c r="M508"/>
      <c r="N508"/>
      <c r="O508"/>
      <c r="P508"/>
      <c r="Q508" s="24"/>
      <c r="R508"/>
      <c r="S508"/>
      <c r="T508"/>
      <c r="U508"/>
      <c r="V508" s="27"/>
      <c r="W508" s="18"/>
      <c r="X508"/>
      <c r="Y508"/>
      <c r="Z508"/>
      <c r="AA508"/>
      <c r="AB508"/>
    </row>
    <row r="509" spans="6:28" ht="12.75">
      <c r="F509"/>
      <c r="G509"/>
      <c r="H509"/>
      <c r="I509"/>
      <c r="J509"/>
      <c r="K509"/>
      <c r="L509"/>
      <c r="M509"/>
      <c r="N509"/>
      <c r="O509"/>
      <c r="P509"/>
      <c r="Q509" s="24"/>
      <c r="R509"/>
      <c r="S509"/>
      <c r="T509"/>
      <c r="U509"/>
      <c r="V509" s="27"/>
      <c r="W509" s="18"/>
      <c r="X509"/>
      <c r="Y509"/>
      <c r="Z509"/>
      <c r="AA509"/>
      <c r="AB509"/>
    </row>
    <row r="510" spans="6:28" ht="12.75">
      <c r="F510"/>
      <c r="G510"/>
      <c r="H510"/>
      <c r="I510"/>
      <c r="J510"/>
      <c r="K510"/>
      <c r="L510"/>
      <c r="M510"/>
      <c r="N510"/>
      <c r="O510"/>
      <c r="P510"/>
      <c r="Q510" s="24"/>
      <c r="R510"/>
      <c r="S510"/>
      <c r="T510"/>
      <c r="U510"/>
      <c r="V510" s="27"/>
      <c r="W510" s="18"/>
      <c r="X510"/>
      <c r="Y510"/>
      <c r="Z510"/>
      <c r="AA510"/>
      <c r="AB510"/>
    </row>
    <row r="511" spans="6:28" ht="12.75">
      <c r="F511"/>
      <c r="G511"/>
      <c r="H511"/>
      <c r="I511"/>
      <c r="J511"/>
      <c r="K511"/>
      <c r="L511"/>
      <c r="M511"/>
      <c r="N511"/>
      <c r="O511"/>
      <c r="P511"/>
      <c r="Q511" s="24"/>
      <c r="R511"/>
      <c r="S511"/>
      <c r="T511"/>
      <c r="U511"/>
      <c r="V511" s="27"/>
      <c r="W511" s="18"/>
      <c r="X511"/>
      <c r="Y511"/>
      <c r="Z511"/>
      <c r="AA511"/>
      <c r="AB511"/>
    </row>
    <row r="512" spans="6:28" ht="12.75">
      <c r="F512"/>
      <c r="G512"/>
      <c r="H512"/>
      <c r="I512"/>
      <c r="J512"/>
      <c r="K512"/>
      <c r="L512"/>
      <c r="M512"/>
      <c r="N512"/>
      <c r="O512"/>
      <c r="P512"/>
      <c r="Q512" s="24"/>
      <c r="R512"/>
      <c r="S512"/>
      <c r="T512"/>
      <c r="U512"/>
      <c r="V512" s="27"/>
      <c r="W512" s="18"/>
      <c r="X512"/>
      <c r="Y512"/>
      <c r="Z512"/>
      <c r="AA512"/>
      <c r="AB512"/>
    </row>
    <row r="513" spans="6:28" ht="12.75">
      <c r="F513"/>
      <c r="G513"/>
      <c r="H513"/>
      <c r="I513"/>
      <c r="J513"/>
      <c r="K513"/>
      <c r="L513"/>
      <c r="M513"/>
      <c r="N513"/>
      <c r="O513"/>
      <c r="P513"/>
      <c r="Q513" s="24"/>
      <c r="R513"/>
      <c r="S513"/>
      <c r="T513"/>
      <c r="U513"/>
      <c r="V513" s="27"/>
      <c r="W513" s="18"/>
      <c r="X513"/>
      <c r="Y513"/>
      <c r="Z513"/>
      <c r="AA513"/>
      <c r="AB513"/>
    </row>
    <row r="514" spans="6:28" ht="12.75">
      <c r="F514"/>
      <c r="G514"/>
      <c r="H514"/>
      <c r="I514"/>
      <c r="J514"/>
      <c r="K514"/>
      <c r="L514"/>
      <c r="M514"/>
      <c r="N514"/>
      <c r="O514"/>
      <c r="P514"/>
      <c r="Q514" s="24"/>
      <c r="R514"/>
      <c r="S514"/>
      <c r="T514"/>
      <c r="U514"/>
      <c r="V514" s="27"/>
      <c r="W514" s="18"/>
      <c r="X514"/>
      <c r="Y514"/>
      <c r="Z514"/>
      <c r="AA514"/>
      <c r="AB514"/>
    </row>
    <row r="515" spans="6:28" ht="12.75">
      <c r="F515"/>
      <c r="G515"/>
      <c r="H515"/>
      <c r="I515"/>
      <c r="J515"/>
      <c r="K515"/>
      <c r="L515"/>
      <c r="M515"/>
      <c r="N515"/>
      <c r="O515"/>
      <c r="P515"/>
      <c r="Q515" s="24"/>
      <c r="R515"/>
      <c r="S515"/>
      <c r="T515"/>
      <c r="U515"/>
      <c r="V515" s="27"/>
      <c r="W515" s="18"/>
      <c r="X515"/>
      <c r="Y515"/>
      <c r="Z515"/>
      <c r="AA515"/>
      <c r="AB515"/>
    </row>
    <row r="516" spans="6:28" ht="12.75">
      <c r="F516"/>
      <c r="G516"/>
      <c r="H516"/>
      <c r="I516"/>
      <c r="J516"/>
      <c r="K516"/>
      <c r="L516"/>
      <c r="M516"/>
      <c r="N516"/>
      <c r="O516"/>
      <c r="P516"/>
      <c r="Q516" s="24"/>
      <c r="R516"/>
      <c r="S516"/>
      <c r="T516"/>
      <c r="U516"/>
      <c r="V516" s="27"/>
      <c r="W516" s="18"/>
      <c r="X516"/>
      <c r="Y516"/>
      <c r="Z516"/>
      <c r="AA516"/>
      <c r="AB516"/>
    </row>
    <row r="517" spans="6:28" ht="12.75">
      <c r="F517"/>
      <c r="G517"/>
      <c r="H517"/>
      <c r="I517"/>
      <c r="J517"/>
      <c r="K517"/>
      <c r="L517"/>
      <c r="M517"/>
      <c r="N517"/>
      <c r="O517"/>
      <c r="P517"/>
      <c r="Q517" s="24"/>
      <c r="R517"/>
      <c r="S517"/>
      <c r="T517"/>
      <c r="U517"/>
      <c r="V517" s="27"/>
      <c r="W517" s="18"/>
      <c r="X517"/>
      <c r="Y517"/>
      <c r="Z517"/>
      <c r="AA517"/>
      <c r="AB517"/>
    </row>
    <row r="518" spans="6:28" ht="12.75">
      <c r="F518"/>
      <c r="G518"/>
      <c r="H518"/>
      <c r="I518"/>
      <c r="J518"/>
      <c r="K518"/>
      <c r="L518"/>
      <c r="M518"/>
      <c r="N518"/>
      <c r="O518"/>
      <c r="P518"/>
      <c r="Q518" s="24"/>
      <c r="R518"/>
      <c r="S518"/>
      <c r="T518"/>
      <c r="U518"/>
      <c r="V518" s="27"/>
      <c r="W518" s="18"/>
      <c r="X518"/>
      <c r="Y518"/>
      <c r="Z518"/>
      <c r="AA518"/>
      <c r="AB518"/>
    </row>
    <row r="519" spans="6:28" ht="12.75">
      <c r="F519"/>
      <c r="G519"/>
      <c r="H519"/>
      <c r="I519"/>
      <c r="J519"/>
      <c r="K519"/>
      <c r="L519"/>
      <c r="M519"/>
      <c r="N519"/>
      <c r="O519"/>
      <c r="P519"/>
      <c r="Q519" s="24"/>
      <c r="R519"/>
      <c r="S519"/>
      <c r="T519"/>
      <c r="U519"/>
      <c r="V519" s="27"/>
      <c r="W519" s="18"/>
      <c r="X519"/>
      <c r="Y519"/>
      <c r="Z519"/>
      <c r="AA519"/>
      <c r="AB519"/>
    </row>
    <row r="520" spans="6:28" ht="12.75">
      <c r="F520"/>
      <c r="G520"/>
      <c r="H520"/>
      <c r="I520"/>
      <c r="J520"/>
      <c r="K520"/>
      <c r="L520"/>
      <c r="M520"/>
      <c r="N520"/>
      <c r="O520"/>
      <c r="P520"/>
      <c r="Q520" s="24"/>
      <c r="R520"/>
      <c r="S520"/>
      <c r="T520"/>
      <c r="U520"/>
      <c r="V520" s="27"/>
      <c r="W520" s="18"/>
      <c r="X520"/>
      <c r="Y520"/>
      <c r="Z520"/>
      <c r="AA520"/>
      <c r="AB520"/>
    </row>
    <row r="521" spans="6:28" ht="12.75">
      <c r="F521"/>
      <c r="G521"/>
      <c r="H521"/>
      <c r="I521"/>
      <c r="J521"/>
      <c r="K521"/>
      <c r="L521"/>
      <c r="M521"/>
      <c r="N521"/>
      <c r="O521"/>
      <c r="P521"/>
      <c r="Q521" s="24"/>
      <c r="R521"/>
      <c r="S521"/>
      <c r="T521"/>
      <c r="U521"/>
      <c r="V521" s="27"/>
      <c r="W521" s="18"/>
      <c r="X521"/>
      <c r="Y521"/>
      <c r="Z521"/>
      <c r="AA521"/>
      <c r="AB521"/>
    </row>
    <row r="522" spans="6:28" ht="12.75">
      <c r="F522"/>
      <c r="G522"/>
      <c r="H522"/>
      <c r="I522"/>
      <c r="J522"/>
      <c r="K522"/>
      <c r="L522"/>
      <c r="M522"/>
      <c r="N522"/>
      <c r="O522"/>
      <c r="P522"/>
      <c r="Q522" s="24"/>
      <c r="R522"/>
      <c r="S522"/>
      <c r="T522"/>
      <c r="U522"/>
      <c r="V522" s="27"/>
      <c r="W522" s="18"/>
      <c r="X522"/>
      <c r="Y522"/>
      <c r="Z522"/>
      <c r="AA522"/>
      <c r="AB522"/>
    </row>
  </sheetData>
  <mergeCells count="20">
    <mergeCell ref="X2:Z2"/>
    <mergeCell ref="X3:AB3"/>
    <mergeCell ref="AB8:AB10"/>
    <mergeCell ref="G9:G10"/>
    <mergeCell ref="H9:K9"/>
    <mergeCell ref="L9:O9"/>
    <mergeCell ref="P9:S9"/>
    <mergeCell ref="Z9:AA9"/>
    <mergeCell ref="T9:T10"/>
    <mergeCell ref="U9:W9"/>
    <mergeCell ref="X9:X10"/>
    <mergeCell ref="Y9:Y10"/>
    <mergeCell ref="D3:F3"/>
    <mergeCell ref="D4:E4"/>
    <mergeCell ref="G8:S8"/>
    <mergeCell ref="T8:AA8"/>
    <mergeCell ref="X4:AB4"/>
    <mergeCell ref="C5:AB5"/>
    <mergeCell ref="C8:E10"/>
    <mergeCell ref="F8:F10"/>
  </mergeCells>
  <printOptions horizontalCentered="1"/>
  <pageMargins left="0.31" right="0.1968503937007874" top="0.55" bottom="0.2362204724409449" header="0" footer="0"/>
  <pageSetup firstPageNumber="21" useFirstPageNumber="1" horizontalDpi="600" verticalDpi="600" orientation="landscape" paperSize="9" scale="50" r:id="rId1"/>
  <headerFooter alignWithMargins="0">
    <oddFooter>&amp;R&amp;P</oddFooter>
  </headerFooter>
  <rowBreaks count="1" manualBreakCount="1">
    <brk id="130" min="2" max="27"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fin08u</cp:lastModifiedBy>
  <cp:lastPrinted>2010-02-24T11:24:37Z</cp:lastPrinted>
  <dcterms:created xsi:type="dcterms:W3CDTF">2007-07-27T06:36:16Z</dcterms:created>
  <dcterms:modified xsi:type="dcterms:W3CDTF">2010-02-24T11:25:03Z</dcterms:modified>
  <cp:category/>
  <cp:version/>
  <cp:contentType/>
  <cp:contentStatus/>
</cp:coreProperties>
</file>