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61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<sst xmlns="http://schemas.openxmlformats.org/spreadsheetml/2006/main" count="77" uniqueCount="64">
  <si>
    <t xml:space="preserve">                                   </t>
  </si>
  <si>
    <t>тыс.руб.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</si>
  <si>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</si>
  <si>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</si>
  <si>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</si>
  <si>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</si>
  <si>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</si>
  <si>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от годового</t>
  </si>
  <si>
    <t>показателя</t>
  </si>
  <si>
    <t xml:space="preserve">за год </t>
  </si>
  <si>
    <t>плана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</si>
  <si>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</si>
  <si>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</si>
  <si>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</si>
  <si>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</si>
  <si>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</si>
  <si>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</si>
  <si>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</si>
  <si>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</si>
  <si>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</si>
  <si>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</si>
  <si>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</si>
  <si>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</si>
  <si>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</si>
  <si>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</si>
  <si>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</si>
  <si>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</si>
  <si>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</si>
  <si>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</si>
  <si>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</si>
  <si>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</si>
  <si>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</si>
  <si>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</si>
  <si>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</si>
  <si>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</si>
  <si>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</si>
  <si>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</si>
  <si>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</si>
  <si>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</si>
  <si>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</si>
  <si>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</si>
  <si>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</si>
  <si>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</si>
  <si>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</si>
  <si>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</si>
  <si>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Начальник финансового отдела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</si>
  <si>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</si>
  <si>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</si>
  <si>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</si>
  <si>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</si>
  <si>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</si>
  <si>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</si>
  <si>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администрации города Шумерля</t>
  </si>
  <si>
    <t>В. В. Новичкова</t>
  </si>
  <si>
    <t xml:space="preserve">           АНАЛИЗ СРАВНЕНИЯ ИСПОЛНЕНИЯ БЮДЖЕТА ГОРОДА ШУМЕРЛЯ</t>
  </si>
  <si>
    <t>Земельный налог</t>
  </si>
  <si>
    <t>Проценты получаемые от предоставления бюджетных кредитов внутри страны за счет средств бюджетов городских округов</t>
  </si>
  <si>
    <t>Доходы от сдачи в аренду имущества</t>
  </si>
  <si>
    <t>Доходы, получаемые в виде арендной платы за земельные участки</t>
  </si>
  <si>
    <t>ПО СОСТОЯНИЮ НА 01.03.2009Г. В СРАВНЕНИИ С СООТВЕТСТВУЮЩИМ ПЕРИОДОМ ПРОШЛОГО ГОДА</t>
  </si>
  <si>
    <t>на 01.03.2008г</t>
  </si>
  <si>
    <t>на 01.03.2009г</t>
  </si>
  <si>
    <t>Прочие доходы от использования имущества</t>
  </si>
  <si>
    <t>Субсидии и субвенции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</si>
</sst>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</numFmts>
  <fonts count="24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 applyProtection="1">
      <alignment horizontal="right"/>
      <protection/>
    </xf>
    <xf numFmtId="0" fontId="17" fillId="0" borderId="1" xfId="0" applyFont="1" applyBorder="1" applyAlignment="1">
      <alignment/>
    </xf>
    <xf numFmtId="0" fontId="17" fillId="0" borderId="2" xfId="0" applyFont="1" applyBorder="1" applyAlignment="1" applyProtection="1">
      <alignment horizontal="left"/>
      <protection/>
    </xf>
    <xf numFmtId="0" fontId="17" fillId="0" borderId="3" xfId="0" applyFont="1" applyBorder="1" applyAlignment="1" applyProtection="1">
      <alignment horizontal="left"/>
      <protection/>
    </xf>
    <xf numFmtId="0" fontId="17" fillId="0" borderId="1" xfId="0" applyFont="1" applyBorder="1" applyAlignment="1">
      <alignment horizontal="left"/>
    </xf>
    <xf numFmtId="0" fontId="17" fillId="0" borderId="4" xfId="0" applyFont="1" applyBorder="1" applyAlignment="1" applyProtection="1">
      <alignment horizontal="left"/>
      <protection/>
    </xf>
    <xf numFmtId="0" fontId="17" fillId="0" borderId="5" xfId="0" applyFont="1" applyBorder="1" applyAlignment="1" applyProtection="1">
      <alignment horizontal="left"/>
      <protection/>
    </xf>
    <xf numFmtId="0" fontId="17" fillId="0" borderId="6" xfId="0" applyFont="1" applyBorder="1" applyAlignment="1" applyProtection="1">
      <alignment horizontal="left"/>
      <protection/>
    </xf>
    <xf numFmtId="0" fontId="17" fillId="0" borderId="4" xfId="0" applyFont="1" applyFill="1" applyBorder="1" applyAlignment="1" applyProtection="1">
      <alignment horizontal="left"/>
      <protection/>
    </xf>
    <xf numFmtId="0" fontId="17" fillId="0" borderId="5" xfId="0" applyFont="1" applyBorder="1" applyAlignment="1">
      <alignment/>
    </xf>
    <xf numFmtId="0" fontId="17" fillId="0" borderId="4" xfId="0" applyFont="1" applyBorder="1" applyAlignment="1">
      <alignment horizontal="left"/>
    </xf>
    <xf numFmtId="0" fontId="17" fillId="0" borderId="7" xfId="0" applyFont="1" applyBorder="1" applyAlignment="1" applyProtection="1">
      <alignment horizontal="left"/>
      <protection/>
    </xf>
    <xf numFmtId="0" fontId="17" fillId="0" borderId="8" xfId="0" applyFont="1" applyBorder="1" applyAlignment="1" applyProtection="1">
      <alignment horizontal="left"/>
      <protection/>
    </xf>
    <xf numFmtId="0" fontId="17" fillId="0" borderId="9" xfId="0" applyFont="1" applyBorder="1" applyAlignment="1" applyProtection="1">
      <alignment horizontal="left"/>
      <protection/>
    </xf>
    <xf numFmtId="0" fontId="17" fillId="0" borderId="10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Border="1" applyAlignment="1" applyProtection="1">
      <alignment horizontal="left"/>
      <protection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167" fontId="19" fillId="0" borderId="0" xfId="0" applyNumberFormat="1" applyFont="1" applyAlignment="1">
      <alignment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169" fontId="20" fillId="2" borderId="0" xfId="0" applyNumberFormat="1" applyFont="1" applyFill="1" applyAlignment="1" applyProtection="1">
      <alignment horizontal="right"/>
      <protection/>
    </xf>
    <xf numFmtId="0" fontId="17" fillId="0" borderId="0" xfId="0" applyFont="1" applyAlignment="1">
      <alignment horizontal="right"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169" fontId="21" fillId="2" borderId="0" xfId="0" applyNumberFormat="1" applyFont="1" applyFill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167" fontId="17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center"/>
    </xf>
    <xf numFmtId="170" fontId="17" fillId="2" borderId="0" xfId="20" applyNumberFormat="1" applyFont="1" applyFill="1" applyBorder="1" applyAlignment="1" applyProtection="1">
      <alignment horizontal="right" vertical="top" shrinkToFit="1"/>
      <protection/>
    </xf>
    <xf numFmtId="170" fontId="17" fillId="2" borderId="0" xfId="0" applyNumberFormat="1" applyFont="1" applyFill="1" applyBorder="1" applyAlignment="1">
      <alignment horizontal="right" vertical="top" shrinkToFit="1"/>
    </xf>
    <xf numFmtId="0" fontId="18" fillId="2" borderId="0" xfId="0" applyFont="1" applyFill="1" applyAlignment="1">
      <alignment/>
    </xf>
    <xf numFmtId="170" fontId="18" fillId="2" borderId="0" xfId="0" applyNumberFormat="1" applyFont="1" applyFill="1" applyBorder="1" applyAlignment="1">
      <alignment horizontal="right" vertical="top" shrinkToFit="1"/>
    </xf>
    <xf numFmtId="170" fontId="17" fillId="2" borderId="0" xfId="0" applyNumberFormat="1" applyFont="1" applyFill="1" applyBorder="1" applyAlignment="1">
      <alignment/>
    </xf>
    <xf numFmtId="167" fontId="17" fillId="0" borderId="0" xfId="0" applyNumberFormat="1" applyFont="1" applyAlignment="1">
      <alignment/>
    </xf>
    <xf numFmtId="0" fontId="22" fillId="2" borderId="0" xfId="0" applyFont="1" applyFill="1" applyBorder="1" applyAlignment="1">
      <alignment/>
    </xf>
    <xf numFmtId="171" fontId="17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0" fontId="17" fillId="2" borderId="0" xfId="0" applyNumberFormat="1" applyFont="1" applyFill="1" applyAlignment="1" applyProtection="1">
      <alignment horizontal="right"/>
      <protection/>
    </xf>
    <xf numFmtId="170" fontId="17" fillId="0" borderId="0" xfId="0" applyNumberFormat="1" applyFont="1" applyAlignment="1">
      <alignment/>
    </xf>
    <xf numFmtId="0" fontId="17" fillId="0" borderId="0" xfId="0" applyFont="1" applyBorder="1" applyAlignment="1" applyProtection="1">
      <alignment horizontal="left" wrapText="1"/>
      <protection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/>
    </xf>
    <xf numFmtId="167" fontId="18" fillId="0" borderId="0" xfId="0" applyNumberFormat="1" applyFont="1" applyAlignment="1">
      <alignment/>
    </xf>
    <xf numFmtId="0" fontId="19" fillId="0" borderId="0" xfId="0" applyNumberFormat="1" applyFont="1" applyAlignment="1" applyProtection="1">
      <alignment horizontal="right"/>
      <protection/>
    </xf>
    <xf numFmtId="0" fontId="22" fillId="2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view="pageBreakPreview" zoomScaleSheetLayoutView="100" workbookViewId="0" topLeftCell="A1">
      <selection activeCell="C39" sqref="C39"/>
    </sheetView>
  </sheetViews>
  <sheetFormatPr defaultColWidth="9.00390625" defaultRowHeight="12.75"/>
  <cols>
    <col min="1" max="1" width="60.125" style="3" customWidth="1"/>
    <col min="2" max="2" width="13.625" style="1" customWidth="1"/>
    <col min="3" max="3" width="15.00390625" style="3" customWidth="1"/>
    <col min="4" max="4" width="13.125" style="3" customWidth="1"/>
    <col min="5" max="5" width="12.875" style="3" customWidth="1"/>
    <col min="6" max="6" width="8.375" style="3" customWidth="1"/>
    <col min="7" max="7" width="9.875" style="3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2.75">
      <c r="A1" s="99" t="s">
        <v>54</v>
      </c>
      <c r="B1" s="99"/>
      <c r="C1" s="99"/>
      <c r="D1" s="99"/>
      <c r="E1" s="99"/>
    </row>
    <row r="2" spans="1:5" ht="12.75">
      <c r="A2" s="99" t="s">
        <v>59</v>
      </c>
      <c r="B2" s="99"/>
      <c r="C2" s="99"/>
      <c r="D2" s="99"/>
      <c r="E2" s="99"/>
    </row>
    <row r="3" spans="1:5" ht="12.75">
      <c r="A3"/>
      <c r="B3" s="48"/>
      <c r="C3" s="48"/>
      <c r="D3" s="48"/>
      <c r="E3" s="48"/>
    </row>
    <row r="4" spans="1:8" ht="14.25">
      <c r="A4" s="47" t="s">
        <v>0</v>
      </c>
      <c r="B4" s="47"/>
      <c r="C4" s="47"/>
      <c r="D4" s="47"/>
      <c r="E4" s="49" t="s">
        <v>1</v>
      </c>
      <c r="F4" s="11"/>
      <c r="G4" s="4"/>
      <c r="H4" s="12"/>
    </row>
    <row r="5" spans="1:5" ht="12.75">
      <c r="A5" s="50"/>
      <c r="B5" s="51" t="s">
        <v>2</v>
      </c>
      <c r="C5" s="51" t="s">
        <v>2</v>
      </c>
      <c r="D5" s="52" t="s">
        <v>3</v>
      </c>
      <c r="E5" s="53" t="s">
        <v>4</v>
      </c>
    </row>
    <row r="6" spans="1:5" ht="12.75">
      <c r="A6" s="54" t="s">
        <v>5</v>
      </c>
      <c r="B6" s="55" t="s">
        <v>60</v>
      </c>
      <c r="C6" s="55" t="s">
        <v>61</v>
      </c>
      <c r="D6" s="56" t="s">
        <v>6</v>
      </c>
      <c r="E6" s="57" t="s">
        <v>7</v>
      </c>
    </row>
    <row r="7" spans="1:5" ht="12.75">
      <c r="A7" s="54" t="s">
        <v>8</v>
      </c>
      <c r="B7" s="58"/>
      <c r="C7" s="58"/>
      <c r="D7" s="56" t="s">
        <v>9</v>
      </c>
      <c r="E7" s="59" t="s">
        <v>10</v>
      </c>
    </row>
    <row r="8" spans="1:5" ht="12.75">
      <c r="A8" s="60"/>
      <c r="B8" s="61"/>
      <c r="C8" s="62"/>
      <c r="D8" s="63"/>
      <c r="E8" s="64"/>
    </row>
    <row r="9" spans="1:5" ht="12.75">
      <c r="A9" s="65"/>
      <c r="B9" s="66"/>
      <c r="C9" s="66"/>
      <c r="D9" s="66"/>
      <c r="E9" s="66"/>
    </row>
    <row r="10" spans="1:5" ht="15">
      <c r="A10" s="67" t="s">
        <v>11</v>
      </c>
      <c r="B10" s="68">
        <f>+B11+B13+B16+B19+B21</f>
        <v>13462</v>
      </c>
      <c r="C10" s="68">
        <f>+C11+C13+C16+C19+C21</f>
        <v>15067.8</v>
      </c>
      <c r="D10" s="68">
        <f>(C10/B10)*100</f>
        <v>111.92839102659337</v>
      </c>
      <c r="E10" s="96">
        <f>+C10-B10</f>
        <v>1605.7999999999993</v>
      </c>
    </row>
    <row r="11" spans="1:5" ht="14.25">
      <c r="A11" s="71" t="s">
        <v>12</v>
      </c>
      <c r="B11" s="72">
        <f>(+B12)</f>
        <v>7719.8</v>
      </c>
      <c r="C11" s="72">
        <f>(+C12)</f>
        <v>9505.1</v>
      </c>
      <c r="D11" s="69">
        <f aca="true" t="shared" si="0" ref="D11:D44">(C11/B11)*100</f>
        <v>123.1262467939584</v>
      </c>
      <c r="E11" s="70">
        <f aca="true" t="shared" si="1" ref="E11:E44">+C11-B11</f>
        <v>1785.3000000000002</v>
      </c>
    </row>
    <row r="12" spans="1:5" ht="14.25">
      <c r="A12" s="71" t="s">
        <v>13</v>
      </c>
      <c r="B12" s="72">
        <v>7719.8</v>
      </c>
      <c r="C12" s="72">
        <v>9505.1</v>
      </c>
      <c r="D12" s="69">
        <f t="shared" si="0"/>
        <v>123.1262467939584</v>
      </c>
      <c r="E12" s="70">
        <f t="shared" si="1"/>
        <v>1785.3000000000002</v>
      </c>
    </row>
    <row r="13" spans="1:5" s="6" customFormat="1" ht="15">
      <c r="A13" s="71" t="s">
        <v>14</v>
      </c>
      <c r="B13" s="72">
        <f>+B15</f>
        <v>3322</v>
      </c>
      <c r="C13" s="72">
        <f>+C15</f>
        <v>3487.4</v>
      </c>
      <c r="D13" s="69">
        <f t="shared" si="0"/>
        <v>104.9789283564118</v>
      </c>
      <c r="E13" s="70">
        <f t="shared" si="1"/>
        <v>165.4000000000001</v>
      </c>
    </row>
    <row r="14" spans="1:5" ht="14.25">
      <c r="A14" s="71" t="s">
        <v>15</v>
      </c>
      <c r="B14" s="74"/>
      <c r="C14" s="74"/>
      <c r="D14" s="69"/>
      <c r="E14" s="70"/>
    </row>
    <row r="15" spans="1:5" ht="14.25">
      <c r="A15" s="71" t="s">
        <v>16</v>
      </c>
      <c r="B15" s="72">
        <v>3322</v>
      </c>
      <c r="C15" s="72">
        <v>3487.4</v>
      </c>
      <c r="D15" s="69">
        <f t="shared" si="0"/>
        <v>104.9789283564118</v>
      </c>
      <c r="E15" s="70">
        <f t="shared" si="1"/>
        <v>165.4000000000001</v>
      </c>
    </row>
    <row r="16" spans="1:5" ht="14.25">
      <c r="A16" s="71" t="s">
        <v>46</v>
      </c>
      <c r="B16" s="72">
        <f>+B17+B18</f>
        <v>2098.1</v>
      </c>
      <c r="C16" s="72">
        <f>+C17+C18</f>
        <v>1730</v>
      </c>
      <c r="D16" s="69">
        <f>(C16/B16)*100</f>
        <v>82.4555550259759</v>
      </c>
      <c r="E16" s="70">
        <f>+C16-B16</f>
        <v>-368.0999999999999</v>
      </c>
    </row>
    <row r="17" spans="1:5" ht="14.25">
      <c r="A17" s="71" t="s">
        <v>47</v>
      </c>
      <c r="B17" s="72">
        <v>58.8</v>
      </c>
      <c r="C17" s="72">
        <v>79.1</v>
      </c>
      <c r="D17" s="69">
        <f>(C17/B17)*100</f>
        <v>134.52380952380952</v>
      </c>
      <c r="E17" s="70">
        <f>+C17-B17</f>
        <v>20.299999999999997</v>
      </c>
    </row>
    <row r="18" spans="1:5" ht="14.25">
      <c r="A18" s="71" t="s">
        <v>55</v>
      </c>
      <c r="B18" s="72">
        <v>2039.3</v>
      </c>
      <c r="C18" s="72">
        <v>1650.9</v>
      </c>
      <c r="D18" s="69">
        <f>(C18/B18)*100</f>
        <v>80.95424900701221</v>
      </c>
      <c r="E18" s="70">
        <f>+C18-B18</f>
        <v>-388.39999999999986</v>
      </c>
    </row>
    <row r="19" spans="1:5" ht="14.25">
      <c r="A19" s="71" t="s">
        <v>17</v>
      </c>
      <c r="B19" s="72">
        <v>307.6</v>
      </c>
      <c r="C19" s="72">
        <v>262.8</v>
      </c>
      <c r="D19" s="69">
        <f t="shared" si="0"/>
        <v>85.43563068920676</v>
      </c>
      <c r="E19" s="70">
        <f t="shared" si="1"/>
        <v>-44.80000000000001</v>
      </c>
    </row>
    <row r="20" spans="1:5" ht="14.25">
      <c r="A20" s="71" t="s">
        <v>18</v>
      </c>
      <c r="B20" s="72"/>
      <c r="C20" s="73"/>
      <c r="D20" s="69"/>
      <c r="E20" s="70"/>
    </row>
    <row r="21" spans="1:5" ht="14.25">
      <c r="A21" s="71" t="s">
        <v>19</v>
      </c>
      <c r="B21" s="73">
        <v>14.5</v>
      </c>
      <c r="C21" s="73">
        <v>82.5</v>
      </c>
      <c r="D21" s="69">
        <f t="shared" si="0"/>
        <v>568.9655172413793</v>
      </c>
      <c r="E21" s="70">
        <f t="shared" si="1"/>
        <v>68</v>
      </c>
    </row>
    <row r="22" spans="1:5" ht="15">
      <c r="A22" s="67" t="s">
        <v>20</v>
      </c>
      <c r="B22" s="68">
        <f>(B24+B29+B33+B34+B32)</f>
        <v>1547.3</v>
      </c>
      <c r="C22" s="68">
        <f>(C24+C29+C33+C34+C32)</f>
        <v>1628.7</v>
      </c>
      <c r="D22" s="69">
        <f t="shared" si="0"/>
        <v>105.26077683707102</v>
      </c>
      <c r="E22" s="96">
        <f t="shared" si="1"/>
        <v>81.40000000000009</v>
      </c>
    </row>
    <row r="23" spans="1:5" ht="14.25">
      <c r="A23" s="71" t="s">
        <v>48</v>
      </c>
      <c r="B23" s="72"/>
      <c r="C23" s="73"/>
      <c r="D23" s="69"/>
      <c r="E23" s="70"/>
    </row>
    <row r="24" spans="1:5" ht="14.25">
      <c r="A24" s="71" t="s">
        <v>49</v>
      </c>
      <c r="B24" s="72">
        <f>+B25+B26+B27</f>
        <v>783.5</v>
      </c>
      <c r="C24" s="97">
        <f>+C25+C26+C27+C28</f>
        <v>973.2</v>
      </c>
      <c r="D24" s="69">
        <f t="shared" si="0"/>
        <v>124.211869814933</v>
      </c>
      <c r="E24" s="70">
        <f t="shared" si="1"/>
        <v>189.70000000000005</v>
      </c>
    </row>
    <row r="25" spans="1:5" ht="25.5">
      <c r="A25" s="93" t="s">
        <v>56</v>
      </c>
      <c r="B25" s="72">
        <v>49.8</v>
      </c>
      <c r="C25" s="69"/>
      <c r="D25" s="69">
        <f t="shared" si="0"/>
        <v>0</v>
      </c>
      <c r="E25" s="70">
        <f>+C25-B25</f>
        <v>-49.8</v>
      </c>
    </row>
    <row r="26" spans="1:5" ht="14.25">
      <c r="A26" s="71" t="s">
        <v>58</v>
      </c>
      <c r="B26" s="72">
        <v>238</v>
      </c>
      <c r="C26" s="73">
        <v>359.6</v>
      </c>
      <c r="D26" s="69">
        <f t="shared" si="0"/>
        <v>151.09243697478993</v>
      </c>
      <c r="E26" s="70">
        <f t="shared" si="1"/>
        <v>121.60000000000002</v>
      </c>
    </row>
    <row r="27" spans="1:5" ht="14.25">
      <c r="A27" s="71" t="s">
        <v>57</v>
      </c>
      <c r="B27" s="72">
        <v>495.7</v>
      </c>
      <c r="C27" s="73">
        <v>523.5</v>
      </c>
      <c r="D27" s="69">
        <f t="shared" si="0"/>
        <v>105.60823078474884</v>
      </c>
      <c r="E27" s="70">
        <f t="shared" si="1"/>
        <v>27.80000000000001</v>
      </c>
    </row>
    <row r="28" spans="1:5" ht="14.25">
      <c r="A28" s="71" t="s">
        <v>62</v>
      </c>
      <c r="B28" s="72"/>
      <c r="C28" s="73">
        <v>90.1</v>
      </c>
      <c r="D28" s="69"/>
      <c r="E28" s="70"/>
    </row>
    <row r="29" spans="1:5" ht="14.25">
      <c r="A29" s="71" t="s">
        <v>21</v>
      </c>
      <c r="B29" s="72">
        <f>+B30</f>
        <v>319.5</v>
      </c>
      <c r="C29" s="72">
        <f>+C30</f>
        <v>255.8</v>
      </c>
      <c r="D29" s="69">
        <f t="shared" si="0"/>
        <v>80.06259780907669</v>
      </c>
      <c r="E29" s="70">
        <f t="shared" si="1"/>
        <v>-63.69999999999999</v>
      </c>
    </row>
    <row r="30" spans="1:5" ht="14.25">
      <c r="A30" s="71" t="s">
        <v>22</v>
      </c>
      <c r="B30" s="72">
        <v>319.5</v>
      </c>
      <c r="C30" s="73">
        <v>255.8</v>
      </c>
      <c r="D30" s="69">
        <f t="shared" si="0"/>
        <v>80.06259780907669</v>
      </c>
      <c r="E30" s="70">
        <f t="shared" si="1"/>
        <v>-63.69999999999999</v>
      </c>
    </row>
    <row r="31" spans="1:5" ht="14.25">
      <c r="A31" s="71" t="s">
        <v>23</v>
      </c>
      <c r="B31" s="72"/>
      <c r="C31" s="73"/>
      <c r="D31" s="69"/>
      <c r="E31" s="70"/>
    </row>
    <row r="32" spans="1:5" ht="14.25">
      <c r="A32" s="71" t="s">
        <v>24</v>
      </c>
      <c r="B32" s="72">
        <v>44.4</v>
      </c>
      <c r="C32" s="73">
        <v>12.2</v>
      </c>
      <c r="D32" s="69"/>
      <c r="E32" s="70">
        <f t="shared" si="1"/>
        <v>-32.2</v>
      </c>
    </row>
    <row r="33" spans="1:5" ht="14.25">
      <c r="A33" s="71" t="s">
        <v>25</v>
      </c>
      <c r="B33" s="72">
        <v>399.6</v>
      </c>
      <c r="C33" s="73">
        <v>368</v>
      </c>
      <c r="D33" s="69">
        <f t="shared" si="0"/>
        <v>92.09209209209209</v>
      </c>
      <c r="E33" s="70">
        <f t="shared" si="1"/>
        <v>-31.600000000000023</v>
      </c>
    </row>
    <row r="34" spans="1:5" ht="14.25">
      <c r="A34" s="71" t="s">
        <v>26</v>
      </c>
      <c r="B34" s="72">
        <v>0.3</v>
      </c>
      <c r="C34" s="73">
        <v>19.5</v>
      </c>
      <c r="D34" s="69">
        <f>(C34/B34)*100</f>
        <v>6500</v>
      </c>
      <c r="E34" s="70">
        <f>+C34-B34</f>
        <v>19.2</v>
      </c>
    </row>
    <row r="35" spans="1:5" ht="15">
      <c r="A35" s="75" t="s">
        <v>27</v>
      </c>
      <c r="B35" s="74"/>
      <c r="C35" s="73"/>
      <c r="D35" s="69"/>
      <c r="E35" s="70"/>
    </row>
    <row r="36" spans="1:5" ht="15">
      <c r="A36" s="75" t="s">
        <v>28</v>
      </c>
      <c r="B36" s="68">
        <f>+B37+B38</f>
        <v>19473.1</v>
      </c>
      <c r="C36" s="68">
        <f>+C37+C38</f>
        <v>21278.7</v>
      </c>
      <c r="D36" s="68">
        <f t="shared" si="0"/>
        <v>109.27227816834505</v>
      </c>
      <c r="E36" s="96">
        <f t="shared" si="1"/>
        <v>1805.6000000000022</v>
      </c>
    </row>
    <row r="37" spans="1:5" ht="14.25">
      <c r="A37" s="76" t="s">
        <v>29</v>
      </c>
      <c r="B37" s="72">
        <v>11021.2</v>
      </c>
      <c r="C37" s="73">
        <v>13676.6</v>
      </c>
      <c r="D37" s="69">
        <f t="shared" si="0"/>
        <v>124.09356512902406</v>
      </c>
      <c r="E37" s="70">
        <f t="shared" si="1"/>
        <v>2655.3999999999996</v>
      </c>
    </row>
    <row r="38" spans="1:5" ht="14.25">
      <c r="A38" s="76" t="s">
        <v>63</v>
      </c>
      <c r="B38" s="72">
        <f>320+8131.9</f>
        <v>8451.9</v>
      </c>
      <c r="C38" s="73">
        <v>7602.1</v>
      </c>
      <c r="D38" s="69"/>
      <c r="E38" s="70"/>
    </row>
    <row r="39" spans="1:5" ht="15">
      <c r="A39" s="77" t="s">
        <v>30</v>
      </c>
      <c r="B39" s="72"/>
      <c r="C39" s="73"/>
      <c r="D39" s="69"/>
      <c r="E39" s="70"/>
    </row>
    <row r="40" spans="1:5" ht="15">
      <c r="A40" s="77" t="s">
        <v>31</v>
      </c>
      <c r="B40" s="68">
        <v>2104.5</v>
      </c>
      <c r="C40" s="78">
        <v>2506.8</v>
      </c>
      <c r="D40" s="68">
        <f t="shared" si="0"/>
        <v>119.1161796151105</v>
      </c>
      <c r="E40" s="96">
        <f t="shared" si="1"/>
        <v>402.3000000000002</v>
      </c>
    </row>
    <row r="41" spans="1:5" ht="14.25">
      <c r="A41" s="79"/>
      <c r="B41" s="72"/>
      <c r="C41" s="73"/>
      <c r="D41" s="69"/>
      <c r="E41" s="70"/>
    </row>
    <row r="42" spans="1:5" ht="15">
      <c r="A42" s="77" t="s">
        <v>32</v>
      </c>
      <c r="B42" s="68">
        <f>(B10+B36+B40+B22)</f>
        <v>36586.9</v>
      </c>
      <c r="C42" s="78">
        <f>(C10+C36+C40+C22)</f>
        <v>40482</v>
      </c>
      <c r="D42" s="68">
        <f t="shared" si="0"/>
        <v>110.6461602376807</v>
      </c>
      <c r="E42" s="96">
        <f t="shared" si="1"/>
        <v>3895.0999999999985</v>
      </c>
    </row>
    <row r="43" spans="1:5" ht="14.25">
      <c r="A43" s="76" t="s">
        <v>33</v>
      </c>
      <c r="B43" s="72">
        <f>B40+B10+B22</f>
        <v>17113.8</v>
      </c>
      <c r="C43" s="72">
        <f>C40+C10+C22</f>
        <v>19203.3</v>
      </c>
      <c r="D43" s="69">
        <f t="shared" si="0"/>
        <v>112.20944500929076</v>
      </c>
      <c r="E43" s="70">
        <f t="shared" si="1"/>
        <v>2089.5</v>
      </c>
    </row>
    <row r="44" spans="1:5" ht="14.25">
      <c r="A44" s="76" t="s">
        <v>50</v>
      </c>
      <c r="B44" s="80">
        <f>+B43-B40</f>
        <v>15009.3</v>
      </c>
      <c r="C44" s="80">
        <f>+C43-C40</f>
        <v>16696.5</v>
      </c>
      <c r="D44" s="69">
        <f t="shared" si="0"/>
        <v>111.24103056105214</v>
      </c>
      <c r="E44" s="70">
        <f t="shared" si="1"/>
        <v>1687.2000000000007</v>
      </c>
    </row>
    <row r="45" spans="1:5" ht="12.75">
      <c r="A45" s="47"/>
      <c r="B45" s="47"/>
      <c r="C45" s="47"/>
      <c r="D45" s="72"/>
      <c r="E45" s="47"/>
    </row>
    <row r="46" spans="1:5" ht="12.75">
      <c r="A46" s="50"/>
      <c r="B46" s="51" t="s">
        <v>2</v>
      </c>
      <c r="C46" s="51" t="s">
        <v>2</v>
      </c>
      <c r="D46" s="52" t="s">
        <v>3</v>
      </c>
      <c r="E46" s="53" t="s">
        <v>4</v>
      </c>
    </row>
    <row r="47" spans="1:5" ht="12.75">
      <c r="A47" s="54" t="s">
        <v>5</v>
      </c>
      <c r="B47" s="55" t="s">
        <v>60</v>
      </c>
      <c r="C47" s="55" t="s">
        <v>61</v>
      </c>
      <c r="D47" s="56" t="s">
        <v>6</v>
      </c>
      <c r="E47" s="57" t="s">
        <v>7</v>
      </c>
    </row>
    <row r="48" spans="1:5" ht="12.75">
      <c r="A48" s="54" t="s">
        <v>8</v>
      </c>
      <c r="B48" s="58"/>
      <c r="C48" s="58"/>
      <c r="D48" s="56" t="s">
        <v>9</v>
      </c>
      <c r="E48" s="59" t="s">
        <v>10</v>
      </c>
    </row>
    <row r="49" spans="1:5" ht="12.75">
      <c r="A49" s="60"/>
      <c r="B49" s="61"/>
      <c r="C49" s="62"/>
      <c r="D49" s="63"/>
      <c r="E49" s="64"/>
    </row>
    <row r="50" spans="1:5" ht="15.75">
      <c r="A50" s="81" t="s">
        <v>34</v>
      </c>
      <c r="B50" s="65"/>
      <c r="C50" s="71"/>
      <c r="D50" s="71"/>
      <c r="E50" s="65"/>
    </row>
    <row r="51" spans="1:5" ht="14.25">
      <c r="A51" s="94" t="s">
        <v>35</v>
      </c>
      <c r="B51" s="82">
        <v>2412.5</v>
      </c>
      <c r="C51" s="82">
        <v>2517.7</v>
      </c>
      <c r="D51" s="69">
        <f aca="true" t="shared" si="2" ref="D51:D61">(C51/B51)*100</f>
        <v>104.36062176165804</v>
      </c>
      <c r="E51" s="70">
        <f aca="true" t="shared" si="3" ref="E51:E61">+C51-B51</f>
        <v>105.19999999999982</v>
      </c>
    </row>
    <row r="52" spans="1:5" ht="15.75" customHeight="1">
      <c r="A52" s="94" t="s">
        <v>36</v>
      </c>
      <c r="B52" s="83">
        <v>72.7</v>
      </c>
      <c r="C52" s="83">
        <v>26.9</v>
      </c>
      <c r="D52" s="69">
        <f t="shared" si="2"/>
        <v>37.00137551581843</v>
      </c>
      <c r="E52" s="70">
        <f t="shared" si="3"/>
        <v>-45.800000000000004</v>
      </c>
    </row>
    <row r="53" spans="1:5" ht="14.25">
      <c r="A53" s="94" t="s">
        <v>37</v>
      </c>
      <c r="B53" s="83"/>
      <c r="C53" s="83">
        <v>86.6</v>
      </c>
      <c r="D53" s="69"/>
      <c r="E53" s="70"/>
    </row>
    <row r="54" spans="1:5" ht="14.25">
      <c r="A54" s="94" t="s">
        <v>38</v>
      </c>
      <c r="B54" s="83">
        <v>2553.7</v>
      </c>
      <c r="C54" s="83">
        <v>4882.4</v>
      </c>
      <c r="D54" s="69">
        <f t="shared" si="2"/>
        <v>191.189254806751</v>
      </c>
      <c r="E54" s="70">
        <f t="shared" si="3"/>
        <v>2328.7</v>
      </c>
    </row>
    <row r="55" spans="1:5" ht="14.25">
      <c r="A55" s="94" t="s">
        <v>51</v>
      </c>
      <c r="B55" s="83"/>
      <c r="C55" s="83"/>
      <c r="D55" s="69"/>
      <c r="E55" s="70"/>
    </row>
    <row r="56" spans="1:5" ht="14.25">
      <c r="A56" s="94" t="s">
        <v>39</v>
      </c>
      <c r="B56" s="83">
        <v>14244.6</v>
      </c>
      <c r="C56" s="83">
        <v>16038.6</v>
      </c>
      <c r="D56" s="69">
        <f t="shared" si="2"/>
        <v>112.59424624068069</v>
      </c>
      <c r="E56" s="70">
        <f t="shared" si="3"/>
        <v>1794</v>
      </c>
    </row>
    <row r="57" spans="1:5" ht="14.25">
      <c r="A57" s="94" t="s">
        <v>40</v>
      </c>
      <c r="B57" s="83">
        <v>1511.4</v>
      </c>
      <c r="C57" s="83">
        <v>1487.6</v>
      </c>
      <c r="D57" s="69">
        <f t="shared" si="2"/>
        <v>98.42530104538837</v>
      </c>
      <c r="E57" s="70">
        <f t="shared" si="3"/>
        <v>-23.800000000000182</v>
      </c>
    </row>
    <row r="58" spans="1:5" ht="14.25">
      <c r="A58" s="94" t="s">
        <v>41</v>
      </c>
      <c r="B58" s="83">
        <v>7440</v>
      </c>
      <c r="C58" s="83">
        <v>7251.6</v>
      </c>
      <c r="D58" s="69">
        <f t="shared" si="2"/>
        <v>97.46774193548387</v>
      </c>
      <c r="E58" s="70">
        <f t="shared" si="3"/>
        <v>-188.39999999999964</v>
      </c>
    </row>
    <row r="59" spans="1:5" ht="14.25">
      <c r="A59" s="94" t="s">
        <v>42</v>
      </c>
      <c r="B59" s="83">
        <v>119.8</v>
      </c>
      <c r="C59" s="83">
        <v>1389.9</v>
      </c>
      <c r="D59" s="69">
        <f t="shared" si="2"/>
        <v>1160.1836393989984</v>
      </c>
      <c r="E59" s="70">
        <f t="shared" si="3"/>
        <v>1270.1000000000001</v>
      </c>
    </row>
    <row r="60" spans="1:5" ht="14.25">
      <c r="A60" s="94"/>
      <c r="B60" s="83"/>
      <c r="C60" s="83"/>
      <c r="D60" s="69"/>
      <c r="E60" s="70"/>
    </row>
    <row r="61" spans="1:5" ht="15">
      <c r="A61" s="84" t="s">
        <v>43</v>
      </c>
      <c r="B61" s="85">
        <f>SUM(B51:B60)</f>
        <v>28354.7</v>
      </c>
      <c r="C61" s="85">
        <f>SUM(C51:C60)</f>
        <v>33681.3</v>
      </c>
      <c r="D61" s="68">
        <f t="shared" si="2"/>
        <v>118.78559815480327</v>
      </c>
      <c r="E61" s="96">
        <f t="shared" si="3"/>
        <v>5326.600000000002</v>
      </c>
    </row>
    <row r="62" spans="1:5" ht="12.75">
      <c r="A62" s="98"/>
      <c r="B62" s="98"/>
      <c r="C62" s="86"/>
      <c r="D62" s="72"/>
      <c r="E62" s="87"/>
    </row>
    <row r="63" spans="1:5" ht="15">
      <c r="A63" s="95" t="s">
        <v>44</v>
      </c>
      <c r="B63" s="89">
        <f>+B42-B61</f>
        <v>8232.2</v>
      </c>
      <c r="C63" s="89">
        <f>+C42-C61</f>
        <v>6800.699999999997</v>
      </c>
      <c r="D63" s="68"/>
      <c r="E63" s="87"/>
    </row>
    <row r="64" spans="1:5" ht="12.75">
      <c r="A64" s="88"/>
      <c r="B64" s="89"/>
      <c r="C64" s="89"/>
      <c r="D64" s="89"/>
      <c r="E64" s="89"/>
    </row>
    <row r="65" spans="1:5" ht="12.75">
      <c r="A65" s="90"/>
      <c r="B65" s="90"/>
      <c r="C65" s="86"/>
      <c r="D65" s="91"/>
      <c r="E65" s="92"/>
    </row>
    <row r="66" spans="1:5" ht="12.75">
      <c r="A66" s="47" t="s">
        <v>45</v>
      </c>
      <c r="B66" s="47"/>
      <c r="C66" s="47"/>
      <c r="D66" s="91"/>
      <c r="E66" s="92"/>
    </row>
    <row r="67" spans="1:5" ht="12.75">
      <c r="A67" s="47" t="s">
        <v>52</v>
      </c>
      <c r="B67" s="47"/>
      <c r="C67" s="47"/>
      <c r="D67" s="91" t="s">
        <v>53</v>
      </c>
      <c r="E67" s="92"/>
    </row>
    <row r="68" spans="1:5" ht="12.75">
      <c r="A68" s="90"/>
      <c r="B68" s="90"/>
      <c r="C68" s="86"/>
      <c r="D68" s="91"/>
      <c r="E68" s="92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</sheetData>
  <mergeCells count="3">
    <mergeCell ref="A62:B62"/>
    <mergeCell ref="A1:E1"/>
    <mergeCell ref="A2:E2"/>
  </mergeCells>
  <printOptions/>
  <pageMargins left="1.12" right="0.2" top="0.29" bottom="0.21" header="0.24" footer="0.16"/>
  <pageSetup horizontalDpi="120" verticalDpi="12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3"/>
      <c r="B4" s="103"/>
      <c r="C4" s="103"/>
      <c r="D4" s="103"/>
      <c r="E4" s="103"/>
      <c r="F4" s="103"/>
      <c r="G4" s="103"/>
    </row>
    <row r="5" spans="1:9" ht="15">
      <c r="A5" s="104"/>
      <c r="B5" s="104"/>
      <c r="C5" s="104"/>
      <c r="D5" s="104"/>
      <c r="E5" s="104"/>
      <c r="F5" s="104"/>
      <c r="G5" s="104"/>
      <c r="I5" s="5"/>
    </row>
    <row r="6" spans="4:6" ht="15">
      <c r="D6" s="104"/>
      <c r="E6" s="104"/>
      <c r="F6" s="104"/>
    </row>
    <row r="8" spans="1:7" ht="33.75" customHeight="1">
      <c r="A8" s="100"/>
      <c r="B8" s="100"/>
      <c r="C8" s="100"/>
      <c r="D8" s="100"/>
      <c r="E8" s="100"/>
      <c r="F8" s="100"/>
      <c r="G8" s="100"/>
    </row>
    <row r="9" spans="1:7" ht="45.75" customHeight="1">
      <c r="A9" s="100"/>
      <c r="B9" s="100"/>
      <c r="C9" s="100"/>
      <c r="D9" s="100"/>
      <c r="E9" s="100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2"/>
      <c r="B55" s="102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1"/>
      <c r="B64" s="101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A4:G4"/>
    <mergeCell ref="A5:G5"/>
    <mergeCell ref="D6:F6"/>
    <mergeCell ref="F8:G8"/>
    <mergeCell ref="B8:B9"/>
    <mergeCell ref="D8:D9"/>
    <mergeCell ref="E8:E9"/>
    <mergeCell ref="C8:C9"/>
    <mergeCell ref="A64:B64"/>
    <mergeCell ref="A55:B55"/>
    <mergeCell ref="A8:A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5"/>
      <c r="B2" s="105"/>
      <c r="C2" s="105"/>
      <c r="D2" s="105"/>
      <c r="E2" s="105"/>
    </row>
    <row r="4" spans="1:6" ht="21" customHeight="1">
      <c r="A4" s="16"/>
      <c r="B4" s="17"/>
      <c r="C4" s="17"/>
      <c r="D4" s="106"/>
      <c r="E4" s="106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2008-10-13T06:37:51Z</cp:lastPrinted>
  <dcterms:created xsi:type="dcterms:W3CDTF">2002-08-21T11:19:18Z</dcterms:created>
  <dcterms:modified xsi:type="dcterms:W3CDTF">2009-03-10T05:39:05Z</dcterms:modified>
  <cp:category/>
  <cp:version/>
  <cp:contentType/>
  <cp:contentStatus/>
</cp:coreProperties>
</file>